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93" documentId="120_S{2AC9BD13-BADA-5192-A53E-5A8FF88502F6}" xr6:coauthVersionLast="47" xr6:coauthVersionMax="47" xr10:uidLastSave="{0E0C4499-E91A-4910-B9B1-0FA412CBFDF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<sst xmlns="http://schemas.openxmlformats.org/spreadsheetml/2006/main" count="180309" uniqueCount="39139">
  <si>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</si>
  <si>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</si>
  <si>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</si>
  <si>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</si>
  <si>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</si>
  <si>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</si>
  <si>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</si>
  <si>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</si>
  <si>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</si>
  <si>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</si>
  <si>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</si>
  <si>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</si>
  <si>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</si>
  <si>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</si>
  <si>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</si>
  <si>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</si>
  <si>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</si>
  <si>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</si>
  <si>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</si>
  <si>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</si>
  <si>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</si>
  <si>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</si>
  <si>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</si>
  <si>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</si>
  <si>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</si>
  <si>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</si>
  <si>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</si>
  <si>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</si>
  <si>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</si>
  <si>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</si>
  <si>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</si>
  <si>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</si>
  <si>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</si>
  <si>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</si>
  <si>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</si>
  <si>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</si>
  <si>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</si>
  <si>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</si>
  <si>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</si>
  <si>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</si>
  <si>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</si>
  <si>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</si>
  <si>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</si>
  <si>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</si>
  <si>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</si>
  <si>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</si>
  <si>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</si>
  <si>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</si>
  <si>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</si>
  <si>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</si>
  <si>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</si>
  <si>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</si>
  <si>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</si>
  <si>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</si>
  <si>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</si>
  <si>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</si>
  <si>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</si>
  <si>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</si>
  <si>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</si>
  <si>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</si>
  <si>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</si>
  <si>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</si>
  <si>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</si>
  <si>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</si>
  <si>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</si>
  <si>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</si>
  <si>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</si>
  <si>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</si>
  <si>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</si>
  <si>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</si>
  <si>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</si>
  <si>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</si>
  <si>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</si>
  <si>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</si>
  <si>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</si>
  <si>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</si>
  <si>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</si>
  <si>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</si>
  <si>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</si>
  <si>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</si>
  <si>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</si>
  <si>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</si>
  <si>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</si>
  <si>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</si>
  <si>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</si>
  <si>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</si>
  <si>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</si>
  <si>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</si>
  <si>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</si>
  <si>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</si>
  <si>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</si>
  <si>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</si>
  <si>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</si>
  <si>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</si>
  <si>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</si>
  <si>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</si>
  <si>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</si>
  <si>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</si>
  <si>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</si>
  <si>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</si>
  <si>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</si>
  <si>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</si>
  <si>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</si>
  <si>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</si>
  <si>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</si>
  <si>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</si>
  <si>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</si>
  <si>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</si>
  <si>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</si>
  <si>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</si>
  <si>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</si>
  <si>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</si>
  <si>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</si>
  <si>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</si>
  <si>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</si>
  <si>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</si>
  <si>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</si>
  <si>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</si>
  <si>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</si>
  <si>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</si>
  <si>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</si>
  <si>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</si>
  <si>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</si>
  <si>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</si>
  <si>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</si>
  <si>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</si>
  <si>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</si>
  <si>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</si>
  <si>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</si>
  <si>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</si>
  <si>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</si>
  <si>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</si>
  <si>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</si>
  <si>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</si>
  <si>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</si>
  <si>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</si>
  <si>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</si>
  <si>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</si>
  <si>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</si>
  <si>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</si>
  <si>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</si>
  <si>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</si>
  <si>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</si>
  <si>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</si>
  <si>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</si>
  <si>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</si>
  <si>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</si>
  <si>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</si>
  <si>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</si>
  <si>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</si>
  <si>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</si>
  <si>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</si>
  <si>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</si>
  <si>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</si>
  <si>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</si>
  <si>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</si>
  <si>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</si>
  <si>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</si>
  <si>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</si>
  <si>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</si>
  <si>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</si>
  <si>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</si>
  <si>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</si>
  <si>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</si>
  <si>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</si>
  <si>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</si>
  <si>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</si>
  <si>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</si>
  <si>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</si>
  <si>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</si>
  <si>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</si>
  <si>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</si>
  <si>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</si>
  <si>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</si>
  <si>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</si>
  <si>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</si>
  <si>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</si>
  <si>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</si>
  <si>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</si>
  <si>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</si>
  <si>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</si>
  <si>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</si>
  <si>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</si>
  <si>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</si>
  <si>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</si>
  <si>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</si>
  <si>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</si>
  <si>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</si>
  <si>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</si>
  <si>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</si>
  <si>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</si>
  <si>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</si>
  <si>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</si>
  <si>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</si>
  <si>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</si>
  <si>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</si>
  <si>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</si>
  <si>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</si>
  <si>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</si>
  <si>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</si>
  <si>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</si>
  <si>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</si>
  <si>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</si>
  <si>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</si>
  <si>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</si>
  <si>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</si>
  <si>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</si>
  <si>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</si>
  <si>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</si>
  <si>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</si>
  <si>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</si>
  <si>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</si>
  <si>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</si>
  <si>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</si>
  <si>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</si>
  <si>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</si>
  <si>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</si>
  <si>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</si>
  <si>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</si>
  <si>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</si>
  <si>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</si>
  <si>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</si>
  <si>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</si>
  <si>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</si>
  <si>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</si>
  <si>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</si>
  <si>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</si>
  <si>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</si>
  <si>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</si>
  <si>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</si>
  <si>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</si>
  <si>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</si>
  <si>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</si>
  <si>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</si>
  <si>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</si>
  <si>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</si>
  <si>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</si>
  <si>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</si>
  <si>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</si>
  <si>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</si>
  <si>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</si>
  <si>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</si>
  <si>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</si>
  <si>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</si>
  <si>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</si>
  <si>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</si>
  <si>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</si>
  <si>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</si>
  <si>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</si>
  <si>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</si>
  <si>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</si>
  <si>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</si>
  <si>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</si>
  <si>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</si>
  <si>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</si>
  <si>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</si>
  <si>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</si>
  <si>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</si>
  <si>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</si>
  <si>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</si>
  <si>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</si>
  <si>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</si>
  <si>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</si>
  <si>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</si>
  <si>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</si>
  <si>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</si>
  <si>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</si>
  <si>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</si>
  <si>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</si>
  <si>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</si>
  <si>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</si>
  <si>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</si>
  <si>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</si>
  <si>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</si>
  <si>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</si>
  <si>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</si>
  <si>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</si>
  <si>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</si>
  <si>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</si>
  <si>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</si>
  <si>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</si>
  <si>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</si>
  <si>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</si>
  <si>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</si>
  <si>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</si>
  <si>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</si>
  <si>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</si>
  <si>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</si>
  <si>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</si>
  <si>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</si>
  <si>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</si>
  <si>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</si>
  <si>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</si>
  <si>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</si>
  <si>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</si>
  <si>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</si>
  <si>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</si>
  <si>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</si>
  <si>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</si>
  <si>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</si>
  <si>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</si>
  <si>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</si>
  <si>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</si>
  <si>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</si>
  <si>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</si>
  <si>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</si>
  <si>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</si>
  <si>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</si>
  <si>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</si>
  <si>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</si>
  <si>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</si>
  <si>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</si>
  <si>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</si>
  <si>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</si>
  <si>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</si>
  <si>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</si>
  <si>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</si>
  <si>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</si>
  <si>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</si>
  <si>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</si>
  <si>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</si>
  <si>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</si>
  <si>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</si>
  <si>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</si>
  <si>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</si>
  <si>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</si>
  <si>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</si>
  <si>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</si>
  <si>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</si>
  <si>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</si>
  <si>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</si>
  <si>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</si>
  <si>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</si>
  <si>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</si>
  <si>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</si>
  <si>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</si>
  <si>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</si>
  <si>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</si>
  <si>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</si>
  <si>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</si>
  <si>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</si>
  <si>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</si>
  <si>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</si>
  <si>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</si>
  <si>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</si>
  <si>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</si>
  <si>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</si>
  <si>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</si>
  <si>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</si>
  <si>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</si>
  <si>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</si>
  <si>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</si>
  <si>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</si>
  <si>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</si>
  <si>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</si>
  <si>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</si>
  <si>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</si>
  <si>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</si>
  <si>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</si>
  <si>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</si>
  <si>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</si>
  <si>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</si>
  <si>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</si>
  <si>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</si>
  <si>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</si>
  <si>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</si>
  <si>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</si>
  <si>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</si>
  <si>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</si>
  <si>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</si>
  <si>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</si>
  <si>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</si>
  <si>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</si>
  <si>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</si>
  <si>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</si>
  <si>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</si>
  <si>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</si>
  <si>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</si>
  <si>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</si>
  <si>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</si>
  <si>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</si>
  <si>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</si>
  <si>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</si>
  <si>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</si>
  <si>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</si>
  <si>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</si>
  <si>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</si>
  <si>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</si>
  <si>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</si>
  <si>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</si>
  <si>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</si>
  <si>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</si>
  <si>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</si>
  <si>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</si>
  <si>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</si>
  <si>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</si>
  <si>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</si>
  <si>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</si>
  <si>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</si>
  <si>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</si>
  <si>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</si>
  <si>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</si>
  <si>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</si>
  <si>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</si>
  <si>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</si>
  <si>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</si>
  <si>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</si>
  <si>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</si>
  <si>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</si>
  <si>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</si>
  <si>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</si>
  <si>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</si>
  <si>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</si>
  <si>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</si>
  <si>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</si>
  <si>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</si>
  <si>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</si>
  <si>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</si>
  <si>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</si>
  <si>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</si>
  <si>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</si>
  <si>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</si>
  <si>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</si>
  <si>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</si>
  <si>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</si>
  <si>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</si>
  <si>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</si>
  <si>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</si>
  <si>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</si>
  <si>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</si>
  <si>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</si>
  <si>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</si>
  <si>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</si>
  <si>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</si>
  <si>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</si>
  <si>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</si>
  <si>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</si>
  <si>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</si>
  <si>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</si>
  <si>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</si>
  <si>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</si>
  <si>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</si>
  <si>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</si>
  <si>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</si>
  <si>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</si>
  <si>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</si>
  <si>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</si>
  <si>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</si>
  <si>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</si>
  <si>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</si>
  <si>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</si>
  <si>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</si>
  <si>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</si>
  <si>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</si>
  <si>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</si>
  <si>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</si>
  <si>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</si>
  <si>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</si>
  <si>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</si>
  <si>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</si>
  <si>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</si>
  <si>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</si>
  <si>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</si>
  <si>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</si>
  <si>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</si>
  <si>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</si>
  <si>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</si>
  <si>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</si>
  <si>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</si>
  <si>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</si>
  <si>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</si>
  <si>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</si>
  <si>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</si>
  <si>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</si>
  <si>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</si>
  <si>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</si>
  <si>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</si>
  <si>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</si>
  <si>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</si>
  <si>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</si>
  <si>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</si>
  <si>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</si>
  <si>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</si>
  <si>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</si>
  <si>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</si>
  <si>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</si>
  <si>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</si>
  <si>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</si>
  <si>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</si>
  <si>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</si>
  <si>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</si>
  <si>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</si>
  <si>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</si>
  <si>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</si>
  <si>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</si>
  <si>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</si>
  <si>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</si>
  <si>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</si>
  <si>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</si>
  <si>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</si>
  <si>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</si>
  <si>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</si>
  <si>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</si>
  <si>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</si>
  <si>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</si>
  <si>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</si>
  <si>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</si>
  <si>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</si>
  <si>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</si>
  <si>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</si>
  <si>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</si>
  <si>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</si>
  <si>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</si>
  <si>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</si>
  <si>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</si>
  <si>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</si>
  <si>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</si>
  <si>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</si>
  <si>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</si>
  <si>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</si>
  <si>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</si>
  <si>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</si>
  <si>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</si>
  <si>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</si>
  <si>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</si>
  <si>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</si>
  <si>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</si>
  <si>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</si>
  <si>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</si>
  <si>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</si>
  <si>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</si>
  <si>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</si>
  <si>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</si>
  <si>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</si>
  <si>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</si>
  <si>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</si>
  <si>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</si>
  <si>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</si>
  <si>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</si>
  <si>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</si>
  <si>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</si>
  <si>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</si>
  <si>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</si>
  <si>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</si>
  <si>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</si>
  <si>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</si>
  <si>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</si>
  <si>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</si>
  <si>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</si>
  <si>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</si>
  <si>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</si>
  <si>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</si>
  <si>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</si>
  <si>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</si>
  <si>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</si>
  <si>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</si>
  <si>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</si>
  <si>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</si>
  <si>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</si>
  <si>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</si>
  <si>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</si>
  <si>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</si>
  <si>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</si>
  <si>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</si>
  <si>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</si>
  <si>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</si>
  <si>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</si>
  <si>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</si>
  <si>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</si>
  <si>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</si>
  <si>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</si>
  <si>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</si>
  <si>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</si>
  <si>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</si>
  <si>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</si>
  <si>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</si>
  <si>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</si>
  <si>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</si>
  <si>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</si>
  <si>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</si>
  <si>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</si>
  <si>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</si>
  <si>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</si>
  <si>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</si>
  <si>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</si>
  <si>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</si>
  <si>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</si>
  <si>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</si>
  <si>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</si>
  <si>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</si>
  <si>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</si>
  <si>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</si>
  <si>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</si>
  <si>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</si>
  <si>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</si>
  <si>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</si>
  <si>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</si>
  <si>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</si>
  <si>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</si>
  <si>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</si>
  <si>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</si>
  <si>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</si>
  <si>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</si>
  <si>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</si>
  <si>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</si>
  <si>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</si>
  <si>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</si>
  <si>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</si>
  <si>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</si>
  <si>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</si>
  <si>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</si>
  <si>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</si>
  <si>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</si>
  <si>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</si>
  <si>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</si>
  <si>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</si>
  <si>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</si>
  <si>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</si>
  <si>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</si>
  <si>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</si>
  <si>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</si>
  <si>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</si>
  <si>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</si>
  <si>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</si>
  <si>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</si>
  <si>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</si>
  <si>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</si>
  <si>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</si>
  <si>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</si>
  <si>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</si>
  <si>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</si>
  <si>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</si>
  <si>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</si>
  <si>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</si>
  <si>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</si>
  <si>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</si>
  <si>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</si>
  <si>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</si>
  <si>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</si>
  <si>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</si>
  <si>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</si>
  <si>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</si>
  <si>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</si>
  <si>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</si>
  <si>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</si>
  <si>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</si>
  <si>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</si>
  <si>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</si>
  <si>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</si>
  <si>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</si>
  <si>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</si>
  <si>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</si>
  <si>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</si>
  <si>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</si>
  <si>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</si>
  <si>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</si>
  <si>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</si>
  <si>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</si>
  <si>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</si>
  <si>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</si>
  <si>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</si>
  <si>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</si>
  <si>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</si>
  <si>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</si>
  <si>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</si>
  <si>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</si>
  <si>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</si>
  <si>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</si>
  <si>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</si>
  <si>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</si>
  <si>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</si>
  <si>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</si>
  <si>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</si>
  <si>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</si>
  <si>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</si>
  <si>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</si>
  <si>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</si>
  <si>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</si>
  <si>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</si>
  <si>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</si>
  <si>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</si>
  <si>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</si>
  <si>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</si>
  <si>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</si>
  <si>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</si>
  <si>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</si>
  <si>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</si>
  <si>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</si>
  <si>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</si>
  <si>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</si>
  <si>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</si>
  <si>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</si>
  <si>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</si>
  <si>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</si>
  <si>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</si>
  <si>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</si>
  <si>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</si>
  <si>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</si>
  <si>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</si>
  <si>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</si>
  <si>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</si>
  <si>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</si>
  <si>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</si>
  <si>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</si>
  <si>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</si>
  <si>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</si>
  <si>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</si>
  <si>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</si>
  <si>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</si>
  <si>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</si>
  <si>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</si>
  <si>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</si>
  <si>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</si>
  <si>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</si>
  <si>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</si>
  <si>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</si>
  <si>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</si>
  <si>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</si>
  <si>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</si>
  <si>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</si>
  <si>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</si>
  <si>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</si>
  <si>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</si>
  <si>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</si>
  <si>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</si>
  <si>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</si>
  <si>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</si>
  <si>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</si>
  <si>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</si>
  <si>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</si>
  <si>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</si>
  <si>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</si>
  <si>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</si>
  <si>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</si>
  <si>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</si>
  <si>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</si>
  <si>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</si>
  <si>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</si>
  <si>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</si>
  <si>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</si>
  <si>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</si>
  <si>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</si>
  <si>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</si>
  <si>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</si>
  <si>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</si>
  <si>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</si>
  <si>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</si>
  <si>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</si>
  <si>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</si>
  <si>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</si>
  <si>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</si>
  <si>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</si>
  <si>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</si>
  <si>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</si>
  <si>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</si>
  <si>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</si>
  <si>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</si>
  <si>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</si>
  <si>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</si>
  <si>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</si>
  <si>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</si>
  <si>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</si>
  <si>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</si>
  <si>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</si>
  <si>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</si>
  <si>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</si>
  <si>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</si>
  <si>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</si>
  <si>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</si>
  <si>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</si>
  <si>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</si>
  <si>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</si>
  <si>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</si>
  <si>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</si>
  <si>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</si>
  <si>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</si>
  <si>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</si>
  <si>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</si>
  <si>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</si>
  <si>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</si>
  <si>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</si>
  <si>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</si>
  <si>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</si>
  <si>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</si>
  <si>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</si>
  <si>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</si>
  <si>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</si>
  <si>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</si>
  <si>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</si>
  <si>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</si>
  <si>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</si>
  <si>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</si>
  <si>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</si>
  <si>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</si>
  <si>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</si>
  <si>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</si>
  <si>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</si>
  <si>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</si>
  <si>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</si>
  <si>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</si>
  <si>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</si>
  <si>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</si>
  <si>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</si>
  <si>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</si>
  <si>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</si>
  <si>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</si>
  <si>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</si>
  <si>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</si>
  <si>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</si>
  <si>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</si>
  <si>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</si>
  <si>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</si>
  <si>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</si>
  <si>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</si>
  <si>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</si>
  <si>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</si>
  <si>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</si>
  <si>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</si>
  <si>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</si>
  <si>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</si>
  <si>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</si>
  <si>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</si>
  <si>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</si>
  <si>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</si>
  <si>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</si>
  <si>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</si>
  <si>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</si>
  <si>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</si>
  <si>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</si>
  <si>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</si>
  <si>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</si>
  <si>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</si>
  <si>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</si>
  <si>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</si>
  <si>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</si>
  <si>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</si>
  <si>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</si>
  <si>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</si>
  <si>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</si>
  <si>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</si>
  <si>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</si>
  <si>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</si>
  <si>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</si>
  <si>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</si>
  <si>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</si>
  <si>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</si>
  <si>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</si>
  <si>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</si>
  <si>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</si>
  <si>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</si>
  <si>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</si>
  <si>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</si>
  <si>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</si>
  <si>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</si>
  <si>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</si>
  <si>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</si>
  <si>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</si>
  <si>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</si>
  <si>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</si>
  <si>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</si>
  <si>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</si>
  <si>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</si>
  <si>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</si>
  <si>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</si>
  <si>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</si>
  <si>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</si>
  <si>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</si>
  <si>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</si>
  <si>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</si>
  <si>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</si>
  <si>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</si>
  <si>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</si>
  <si>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</si>
  <si>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</si>
  <si>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</si>
  <si>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</si>
  <si>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</si>
  <si>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</si>
  <si>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</si>
  <si>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</si>
  <si>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</si>
  <si>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</si>
  <si>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</si>
  <si>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</si>
  <si>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</si>
  <si>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</si>
  <si>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</si>
  <si>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</si>
  <si>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</si>
  <si>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</si>
  <si>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</si>
  <si>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</si>
  <si>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</si>
  <si>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</si>
  <si>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</si>
  <si>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</si>
  <si>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</si>
  <si>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</si>
  <si>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</si>
  <si>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</si>
  <si>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</si>
  <si>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</si>
  <si>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</si>
  <si>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</si>
  <si>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</si>
  <si>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</si>
  <si>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</si>
  <si>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</si>
  <si>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</si>
  <si>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</si>
  <si>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</si>
  <si>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</si>
  <si>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</si>
  <si>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</si>
  <si>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</si>
  <si>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</si>
  <si>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</si>
  <si>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</si>
  <si>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</si>
  <si>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</si>
  <si>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</si>
  <si>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</si>
  <si>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</si>
  <si>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</si>
  <si>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</si>
  <si>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</si>
  <si>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</si>
  <si>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</si>
  <si>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</si>
  <si>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</si>
  <si>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</si>
  <si>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</si>
  <si>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</si>
  <si>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</si>
  <si>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</si>
  <si>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</si>
  <si>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</si>
  <si>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</si>
  <si>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</si>
  <si>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</si>
  <si>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</si>
  <si>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</si>
  <si>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</si>
  <si>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</si>
  <si>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</si>
  <si>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</si>
  <si>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</si>
  <si>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</si>
  <si>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</si>
  <si>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</si>
  <si>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</si>
  <si>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</si>
  <si>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</si>
  <si>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</si>
  <si>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</si>
  <si>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</si>
  <si>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</si>
  <si>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</si>
  <si>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</si>
  <si>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</si>
  <si>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</si>
  <si>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</si>
  <si>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</si>
  <si>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</si>
  <si>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</si>
  <si>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</si>
  <si>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</si>
  <si>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</si>
  <si>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</si>
  <si>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</si>
  <si>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</si>
  <si>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</si>
  <si>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</si>
  <si>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</si>
  <si>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</si>
  <si>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</si>
  <si>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</si>
  <si>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</si>
  <si>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</si>
  <si>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</si>
  <si>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</si>
  <si>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</si>
  <si>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</si>
  <si>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</si>
  <si>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</si>
  <si>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</si>
  <si>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</si>
  <si>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</si>
  <si>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</si>
  <si>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</si>
  <si>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</si>
  <si>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</si>
  <si>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</si>
  <si>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</si>
  <si>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</si>
  <si>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</si>
  <si>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</si>
  <si>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</si>
  <si>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</si>
  <si>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</si>
  <si>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</si>
  <si>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</si>
  <si>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</si>
  <si>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</si>
  <si>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</si>
  <si>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</si>
  <si>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</si>
  <si>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</si>
  <si>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</si>
  <si>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</si>
  <si>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</si>
  <si>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</si>
  <si>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</si>
  <si>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</si>
  <si>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</si>
  <si>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</si>
  <si>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</si>
  <si>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</si>
  <si>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</si>
  <si>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</si>
  <si>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</si>
  <si>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</si>
  <si>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</si>
  <si>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</si>
  <si>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</si>
  <si>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</si>
  <si>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</si>
  <si>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</si>
  <si>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</si>
  <si>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</si>
  <si>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</si>
  <si>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</si>
  <si>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</si>
  <si>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</si>
  <si>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</si>
  <si>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</si>
  <si>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</si>
  <si>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</si>
  <si>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</si>
  <si>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</si>
  <si>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</si>
  <si>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</si>
  <si>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</si>
  <si>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</si>
  <si>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</si>
  <si>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</si>
  <si>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</si>
  <si>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</si>
  <si>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</si>
  <si>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</si>
  <si>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</si>
  <si>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</si>
  <si>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</si>
  <si>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</si>
  <si>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</si>
  <si>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</si>
  <si>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</si>
  <si>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</si>
  <si>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</si>
  <si>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</si>
  <si>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</si>
  <si>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</si>
  <si>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</si>
  <si>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</si>
  <si>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</si>
  <si>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</si>
  <si>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</si>
  <si>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</si>
  <si>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</si>
  <si>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</si>
  <si>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</si>
  <si>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</si>
  <si>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</si>
  <si>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</si>
  <si>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</si>
  <si>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</si>
  <si>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</si>
  <si>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</si>
  <si>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</si>
  <si>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</si>
  <si>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</si>
  <si>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</si>
  <si>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</si>
  <si>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</si>
  <si>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</si>
  <si>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</si>
  <si>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</si>
  <si>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</si>
  <si>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</si>
  <si>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</si>
  <si>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</si>
  <si>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</si>
  <si>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</si>
  <si>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</si>
  <si>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</si>
  <si>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</si>
  <si>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</si>
  <si>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</si>
  <si>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</si>
  <si>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</si>
  <si>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</si>
  <si>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</si>
  <si>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</si>
  <si>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</si>
  <si>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</si>
  <si>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</si>
  <si>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</si>
  <si>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</si>
  <si>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</si>
  <si>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</si>
  <si>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</si>
  <si>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</si>
  <si>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</si>
  <si>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</si>
  <si>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</si>
  <si>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</si>
  <si>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</si>
  <si>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</si>
  <si>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</si>
  <si>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</si>
  <si>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</si>
  <si>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</si>
  <si>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</si>
  <si>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</si>
  <si>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</si>
  <si>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</si>
  <si>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</si>
  <si>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</si>
  <si>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</si>
  <si>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</si>
  <si>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</si>
  <si>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</si>
  <si>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</si>
  <si>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</si>
  <si>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</si>
  <si>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</si>
  <si>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</si>
  <si>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</si>
  <si>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</si>
  <si>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</si>
  <si>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</si>
  <si>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</si>
  <si>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</si>
  <si>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</si>
  <si>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</si>
  <si>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</si>
  <si>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</si>
  <si>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</si>
  <si>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</si>
  <si>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</si>
  <si>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</si>
  <si>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</si>
  <si>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</si>
  <si>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</si>
  <si>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</si>
  <si>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</si>
  <si>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</si>
  <si>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</si>
  <si>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</si>
  <si>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</si>
  <si>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</si>
  <si>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</si>
  <si>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</si>
  <si>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</si>
  <si>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</si>
  <si>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</si>
  <si>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</si>
  <si>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</si>
  <si>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</si>
  <si>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</si>
  <si>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</si>
  <si>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</si>
  <si>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</si>
  <si>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</si>
  <si>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</si>
  <si>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</si>
  <si>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</si>
  <si>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</si>
  <si>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</si>
  <si>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</si>
  <si>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</si>
  <si>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</si>
  <si>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</si>
  <si>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</si>
  <si>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</si>
  <si>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</si>
  <si>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</si>
  <si>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</si>
  <si>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</si>
  <si>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</si>
  <si>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</si>
  <si>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</si>
  <si>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</si>
  <si>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</si>
  <si>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</si>
  <si>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</si>
  <si>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</si>
  <si>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</si>
  <si>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</si>
  <si>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</si>
  <si>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</si>
  <si>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</si>
  <si>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</si>
  <si>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</si>
  <si>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</si>
  <si>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</si>
  <si>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</si>
  <si>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</si>
  <si>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</si>
  <si>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</si>
  <si>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</si>
  <si>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</si>
  <si>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</si>
  <si>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</si>
  <si>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</si>
  <si>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</si>
  <si>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</si>
  <si>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</si>
  <si>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</si>
  <si>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</si>
  <si>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</si>
  <si>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</si>
  <si>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</si>
  <si>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</si>
  <si>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</si>
  <si>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</si>
  <si>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</si>
  <si>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</si>
  <si>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</si>
  <si>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</si>
  <si>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</si>
  <si>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</si>
  <si>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</si>
  <si>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</si>
  <si>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</si>
  <si>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</si>
  <si>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</si>
  <si>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</si>
  <si>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</si>
  <si>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</si>
  <si>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</si>
  <si>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</si>
  <si>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</si>
  <si>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</si>
  <si>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</si>
  <si>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</si>
  <si>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</si>
  <si>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</si>
  <si>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</si>
  <si>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</si>
  <si>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</si>
  <si>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</si>
  <si>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</si>
  <si>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</si>
  <si>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</si>
  <si>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</si>
  <si>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</si>
  <si>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</si>
  <si>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</si>
  <si>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</si>
  <si>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</si>
  <si>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</si>
  <si>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</si>
  <si>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</si>
  <si>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</si>
  <si>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</si>
  <si>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</si>
  <si>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</si>
  <si>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</si>
  <si>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</si>
  <si>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</si>
  <si>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</si>
  <si>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</si>
  <si>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</si>
  <si>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</si>
  <si>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</si>
  <si>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</si>
  <si>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</si>
  <si>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</si>
  <si>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</si>
  <si>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</si>
  <si>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</si>
  <si>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</si>
  <si>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</si>
  <si>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</si>
  <si>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</si>
  <si>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</si>
  <si>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</si>
  <si>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</si>
  <si>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</si>
  <si>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</si>
  <si>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</si>
  <si>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</si>
  <si>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</si>
  <si>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</si>
  <si>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</si>
  <si>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</si>
  <si>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</si>
  <si>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</si>
  <si>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</si>
  <si>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</si>
  <si>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</si>
  <si>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</si>
  <si>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</si>
  <si>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</si>
  <si>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</si>
  <si>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</si>
  <si>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</si>
  <si>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</si>
  <si>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</si>
  <si>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</si>
  <si>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</si>
  <si>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</si>
  <si>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</si>
  <si>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</si>
  <si>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</si>
  <si>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</si>
  <si>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</si>
  <si>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</si>
  <si>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</si>
  <si>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</si>
  <si>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</si>
  <si>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</si>
  <si>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</si>
  <si>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</si>
  <si>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</si>
  <si>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</si>
  <si>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</si>
  <si>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</si>
  <si>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</si>
  <si>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</si>
  <si>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</si>
  <si>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</si>
  <si>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</si>
  <si>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</si>
  <si>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</si>
  <si>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</si>
  <si>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</si>
  <si>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</si>
  <si>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</si>
  <si>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</si>
  <si>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</si>
  <si>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</si>
  <si>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</si>
  <si>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</si>
  <si>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</si>
  <si>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</si>
  <si>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</si>
  <si>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</si>
  <si>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</si>
  <si>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</si>
  <si>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</si>
  <si>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</si>
  <si>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</si>
  <si>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</si>
  <si>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</si>
  <si>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</si>
  <si>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</si>
  <si>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</si>
  <si>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</si>
  <si>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</si>
  <si>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</si>
  <si>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</si>
  <si>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</si>
  <si>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</si>
  <si>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</si>
  <si>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</si>
  <si>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</si>
  <si>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</si>
  <si>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</si>
  <si>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</si>
  <si>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</si>
  <si>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</si>
  <si>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</si>
  <si>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</si>
  <si>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</si>
  <si>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</si>
  <si>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</si>
  <si>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</si>
  <si>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</si>
  <si>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</si>
  <si>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</si>
  <si>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</si>
  <si>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</si>
  <si>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</si>
  <si>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</si>
  <si>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</si>
  <si>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</si>
  <si>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</si>
  <si>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</si>
  <si>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</si>
  <si>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</si>
  <si>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</si>
  <si>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</si>
  <si>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</si>
  <si>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</si>
  <si>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</si>
  <si>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</si>
  <si>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</si>
  <si>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</si>
  <si>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</si>
  <si>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</si>
  <si>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</si>
  <si>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</si>
  <si>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</si>
  <si>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</si>
  <si>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</si>
  <si>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</si>
  <si>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</si>
  <si>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</si>
  <si>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</si>
  <si>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</si>
  <si>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</si>
  <si>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</si>
  <si>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</si>
  <si>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</si>
  <si>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</si>
  <si>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</si>
  <si>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</si>
  <si>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</si>
  <si>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</si>
  <si>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</si>
  <si>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</si>
  <si>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</si>
  <si>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</si>
  <si>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</si>
  <si>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</si>
  <si>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</si>
  <si>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</si>
  <si>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</si>
  <si>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</si>
  <si>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</si>
  <si>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</si>
  <si>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</si>
  <si>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</si>
  <si>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</si>
  <si>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</si>
  <si>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</si>
  <si>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</si>
  <si>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</si>
  <si>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</si>
  <si>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</si>
  <si>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</si>
  <si>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</si>
  <si>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</si>
  <si>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</si>
  <si>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</si>
  <si>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</si>
  <si>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</si>
  <si>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</si>
  <si>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</si>
  <si>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</si>
  <si>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</si>
  <si>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</si>
  <si>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</si>
  <si>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</si>
  <si>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</si>
  <si>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</si>
  <si>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</si>
  <si>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</si>
  <si>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</si>
  <si>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</si>
  <si>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</si>
  <si>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</si>
  <si>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</si>
  <si>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</si>
  <si>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</si>
  <si>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</si>
  <si>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</si>
  <si>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</si>
  <si>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</si>
  <si>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</si>
  <si>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</si>
  <si>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</si>
  <si>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</si>
  <si>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</si>
  <si>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</si>
  <si>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</si>
  <si>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</si>
  <si>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</si>
  <si>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</si>
  <si>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</si>
  <si>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</si>
  <si>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</si>
  <si>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</si>
  <si>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</si>
  <si>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</si>
  <si>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</si>
  <si>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</si>
  <si>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</si>
  <si>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</si>
  <si>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</si>
  <si>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</si>
  <si>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</si>
  <si>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</si>
  <si>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</si>
  <si>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</si>
  <si>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</si>
  <si>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</si>
  <si>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</si>
  <si>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</si>
  <si>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</si>
  <si>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</si>
  <si>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</si>
  <si>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</si>
  <si>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</si>
  <si>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</si>
  <si>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</si>
  <si>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</si>
  <si>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</si>
  <si>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</si>
  <si>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</si>
  <si>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</si>
  <si>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</si>
  <si>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</si>
  <si>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</si>
  <si>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</si>
  <si>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</si>
  <si>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</si>
  <si>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</si>
  <si>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</si>
  <si>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</si>
  <si>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</si>
  <si>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</si>
  <si>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</si>
  <si>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</si>
  <si>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</si>
  <si>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</si>
  <si>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</si>
  <si>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</si>
  <si>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</si>
  <si>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</si>
  <si>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</si>
  <si>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</si>
  <si>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</si>
  <si>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</si>
  <si>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</si>
  <si>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</si>
  <si>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</si>
  <si>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</si>
  <si>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</si>
  <si>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</si>
  <si>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</si>
  <si>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</si>
  <si>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</si>
  <si>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</si>
  <si>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</si>
  <si>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</si>
  <si>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</si>
  <si>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</si>
  <si>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</si>
  <si>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</si>
  <si>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</si>
  <si>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</si>
  <si>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</si>
  <si>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</si>
  <si>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</si>
  <si>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</si>
  <si>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</si>
  <si>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</si>
  <si>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</si>
  <si>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</si>
  <si>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</si>
  <si>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</si>
  <si>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</si>
  <si>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</si>
  <si>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</si>
  <si>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</si>
  <si>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</si>
  <si>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</si>
  <si>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</si>
  <si>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</si>
  <si>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</si>
  <si>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</si>
  <si>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</si>
  <si>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</si>
  <si>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</si>
  <si>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</si>
  <si>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</si>
  <si>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</si>
  <si>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</si>
  <si>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</si>
  <si>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</si>
  <si>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</si>
  <si>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</si>
  <si>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</si>
  <si>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</si>
  <si>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</si>
  <si>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</si>
  <si>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</si>
  <si>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</si>
  <si>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</si>
  <si>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</si>
  <si>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</si>
  <si>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</si>
  <si>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</si>
  <si>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</si>
  <si>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</si>
  <si>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</si>
  <si>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</si>
  <si>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</si>
  <si>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</si>
  <si>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</si>
  <si>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</si>
  <si>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</si>
  <si>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</si>
  <si>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</si>
  <si>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</si>
  <si>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</si>
  <si>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</si>
  <si>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</si>
  <si>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</si>
  <si>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</si>
  <si>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</si>
  <si>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</si>
  <si>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</si>
  <si>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</si>
  <si>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</si>
  <si>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</si>
  <si>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</si>
  <si>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</si>
  <si>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</si>
  <si>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</si>
  <si>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</si>
  <si>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</si>
  <si>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</si>
  <si>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</si>
  <si>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</si>
  <si>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</si>
  <si>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</si>
  <si>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</si>
  <si>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</si>
  <si>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</si>
  <si>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</si>
  <si>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</si>
  <si>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</si>
  <si>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</si>
  <si>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</si>
  <si>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</si>
  <si>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</si>
  <si>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</si>
  <si>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</si>
  <si>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</si>
  <si>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</si>
  <si>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</si>
  <si>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</si>
  <si>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</si>
  <si>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</si>
  <si>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</si>
  <si>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</si>
  <si>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</si>
  <si>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</si>
  <si>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</si>
  <si>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</si>
  <si>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</si>
  <si>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</si>
  <si>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</si>
  <si>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</si>
  <si>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</si>
  <si>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</si>
  <si>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</si>
  <si>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</si>
  <si>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</si>
  <si>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</si>
  <si>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</si>
  <si>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</si>
  <si>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</si>
  <si>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</si>
  <si>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</si>
  <si>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</si>
  <si>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</si>
  <si>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</si>
  <si>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</si>
  <si>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</si>
  <si>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</si>
  <si>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</si>
  <si>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</si>
  <si>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</si>
  <si>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</si>
  <si>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</si>
  <si>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</si>
  <si>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</si>
  <si>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</si>
  <si>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</si>
  <si>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</si>
  <si>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</si>
  <si>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</si>
  <si>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</si>
  <si>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</si>
  <si>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</si>
  <si>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</si>
  <si>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</si>
  <si>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</si>
  <si>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</si>
  <si>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</si>
  <si>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</si>
  <si>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</si>
  <si>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</si>
  <si>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</si>
  <si>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</si>
  <si>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</si>
  <si>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</si>
  <si>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</si>
  <si>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</si>
  <si>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</si>
  <si>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</si>
  <si>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</si>
  <si>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</si>
  <si>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</si>
  <si>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</si>
  <si>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</si>
  <si>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</si>
  <si>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</si>
  <si>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</si>
  <si>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</si>
  <si>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</si>
  <si>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</si>
  <si>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</si>
  <si>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</si>
  <si>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</si>
  <si>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</si>
  <si>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</si>
  <si>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</si>
  <si>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</si>
  <si>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</si>
  <si>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</si>
  <si>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</si>
  <si>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</si>
  <si>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</si>
  <si>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</si>
  <si>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</si>
  <si>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</si>
  <si>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</si>
  <si>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</si>
  <si>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</si>
  <si>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</si>
  <si>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</si>
  <si>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</si>
  <si>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</si>
  <si>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</si>
  <si>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</si>
  <si>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</si>
  <si>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</si>
  <si>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</si>
  <si>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</si>
  <si>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</si>
  <si>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</si>
  <si>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</si>
  <si>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</si>
  <si>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</si>
  <si>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</si>
  <si>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</si>
  <si>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</si>
  <si>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</si>
  <si>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</si>
  <si>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</si>
  <si>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</si>
  <si>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</si>
  <si>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</si>
  <si>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</si>
  <si>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</si>
  <si>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</si>
  <si>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</si>
  <si>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</si>
  <si>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</si>
  <si>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</si>
  <si>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</si>
  <si>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</si>
  <si>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</si>
  <si>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</si>
  <si>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</si>
  <si>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</si>
  <si>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</si>
  <si>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</si>
  <si>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</si>
  <si>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</si>
  <si>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</si>
  <si>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</si>
  <si>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</si>
  <si>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</si>
  <si>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</si>
  <si>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</si>
  <si>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</si>
  <si>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</si>
  <si>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</si>
  <si>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</si>
  <si>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</si>
  <si>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</si>
  <si>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</si>
  <si>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</si>
  <si>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</si>
  <si>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</si>
  <si>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</si>
  <si>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</si>
  <si>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</si>
  <si>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</si>
  <si>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</si>
  <si>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</si>
  <si>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</si>
  <si>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</si>
  <si>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</si>
  <si>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</si>
  <si>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</si>
  <si>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</si>
  <si>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</si>
  <si>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</si>
  <si>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</si>
  <si>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</si>
  <si>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</si>
  <si>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</si>
  <si>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</si>
  <si>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</si>
  <si>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</si>
  <si>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</si>
  <si>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</si>
  <si>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</si>
  <si>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</si>
  <si>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</si>
  <si>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</si>
  <si>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</si>
  <si>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</si>
  <si>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</si>
  <si>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</si>
  <si>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</si>
  <si>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</si>
  <si>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</si>
  <si>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</si>
  <si>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</si>
  <si>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</si>
  <si>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</si>
  <si>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</si>
  <si>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</si>
  <si>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</si>
  <si>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</si>
  <si>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</si>
  <si>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</si>
  <si>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</si>
  <si>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</si>
  <si>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</si>
  <si>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</si>
  <si>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</si>
  <si>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</si>
  <si>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</si>
  <si>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</si>
  <si>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</si>
  <si>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</si>
  <si>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</si>
  <si>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</si>
  <si>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</si>
  <si>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</si>
  <si>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</si>
  <si>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</si>
  <si>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</si>
  <si>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</si>
  <si>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</si>
  <si>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</si>
  <si>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</si>
  <si>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</si>
  <si>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</si>
  <si>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</si>
  <si>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</si>
  <si>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</si>
  <si>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</si>
  <si>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</si>
  <si>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</si>
  <si>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</si>
  <si>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</si>
  <si>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</si>
  <si>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</si>
  <si>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</si>
  <si>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</si>
  <si>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</si>
  <si>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</si>
  <si>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</si>
  <si>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</si>
  <si>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</si>
  <si>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</si>
  <si>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</si>
  <si>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</si>
  <si>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</si>
  <si>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</si>
  <si>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</si>
  <si>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</si>
  <si>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</si>
  <si>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</si>
  <si>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</si>
  <si>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</si>
  <si>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</si>
  <si>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</si>
  <si>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</si>
  <si>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</si>
  <si>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</si>
  <si>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</si>
  <si>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</si>
  <si>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</si>
  <si>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</si>
  <si>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</si>
  <si>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</si>
  <si>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</si>
  <si>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</si>
  <si>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</si>
  <si>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</si>
  <si>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</si>
  <si>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</si>
  <si>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</si>
  <si>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</si>
  <si>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</si>
  <si>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</si>
  <si>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</si>
  <si>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</si>
  <si>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</si>
  <si>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</si>
  <si>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</si>
  <si>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</si>
  <si>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</si>
  <si>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</si>
  <si>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</si>
  <si>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</si>
  <si>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</si>
  <si>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</si>
  <si>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</si>
  <si>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</si>
  <si>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</si>
  <si>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</si>
  <si>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</si>
  <si>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</si>
  <si>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</si>
  <si>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</si>
  <si>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</si>
  <si>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</si>
  <si>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</si>
  <si>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</si>
  <si>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</si>
  <si>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</si>
  <si>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</si>
  <si>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</si>
  <si>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</si>
  <si>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</si>
  <si>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</si>
  <si>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</si>
  <si>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</si>
  <si>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</si>
  <si>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</si>
  <si>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</si>
  <si>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</si>
  <si>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</si>
  <si>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</si>
  <si>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</si>
  <si>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</si>
  <si>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</si>
  <si>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</si>
  <si>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</si>
  <si>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</si>
  <si>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</si>
  <si>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</si>
  <si>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</si>
  <si>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</si>
  <si>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</si>
  <si>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</si>
  <si>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</si>
  <si>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</si>
  <si>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</si>
  <si>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</si>
  <si>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</si>
  <si>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</si>
  <si>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</si>
  <si>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</si>
  <si>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</si>
  <si>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</si>
  <si>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</si>
  <si>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</si>
  <si>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</si>
  <si>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</si>
  <si>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</si>
  <si>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</si>
  <si>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</si>
  <si>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</si>
  <si>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</si>
  <si>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</si>
  <si>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</si>
  <si>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</si>
  <si>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</si>
  <si>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</si>
  <si>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</si>
  <si>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</si>
  <si>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</si>
  <si>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</si>
  <si>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</si>
  <si>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</si>
  <si>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</si>
  <si>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</si>
  <si>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</si>
  <si>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</si>
  <si>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</si>
  <si>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</si>
  <si>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</si>
  <si>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</si>
  <si>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</si>
  <si>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</si>
  <si>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</si>
  <si>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</si>
  <si>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</si>
  <si>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</si>
  <si>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</si>
  <si>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</si>
  <si>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</si>
  <si>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</si>
  <si>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</si>
  <si>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</si>
  <si>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</si>
  <si>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</si>
  <si>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</si>
  <si>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</si>
  <si>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</si>
  <si>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</si>
  <si>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</si>
  <si>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</si>
  <si>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</si>
  <si>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</si>
  <si>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</si>
  <si>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</si>
  <si>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</si>
  <si>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</si>
  <si>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</si>
  <si>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</si>
  <si>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</si>
  <si>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</si>
  <si>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</si>
  <si>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</si>
  <si>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</si>
  <si>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</si>
  <si>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</si>
  <si>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</si>
  <si>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</si>
  <si>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</si>
  <si>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</si>
  <si>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</si>
  <si>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</si>
  <si>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</si>
  <si>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</si>
  <si>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</si>
  <si>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</si>
  <si>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</si>
  <si>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</si>
  <si>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</si>
  <si>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</si>
  <si>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</si>
  <si>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</si>
  <si>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</si>
  <si>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</si>
  <si>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</si>
  <si>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</si>
  <si>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</si>
  <si>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</si>
  <si>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</si>
  <si>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</si>
  <si>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</si>
  <si>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</si>
  <si>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</si>
  <si>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</si>
  <si>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</si>
  <si>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</si>
  <si>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</si>
  <si>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</si>
  <si>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</si>
  <si>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</si>
  <si>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</si>
  <si>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</si>
  <si>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</si>
  <si>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</si>
  <si>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</si>
  <si>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</si>
  <si>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</si>
  <si>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</si>
  <si>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</si>
  <si>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</si>
  <si>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</si>
  <si>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</si>
  <si>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</si>
  <si>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</si>
  <si>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</si>
  <si>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</si>
  <si>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</si>
  <si>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</si>
  <si>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</si>
  <si>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</si>
  <si>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</si>
  <si>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</si>
  <si>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</si>
  <si>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</si>
  <si>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</si>
  <si>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</si>
  <si>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</si>
  <si>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</si>
  <si>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</si>
  <si>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</si>
  <si>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</si>
  <si>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</si>
  <si>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</si>
  <si>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</si>
  <si>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</si>
  <si>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</si>
  <si>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</si>
  <si>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</si>
  <si>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</si>
  <si>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</si>
  <si>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</si>
  <si>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</si>
  <si>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</si>
  <si>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</si>
  <si>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</si>
  <si>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</si>
  <si>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</si>
  <si>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</si>
  <si>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</si>
  <si>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</si>
  <si>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</si>
  <si>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</si>
  <si>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</si>
  <si>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</si>
  <si>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</si>
  <si>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</si>
  <si>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</si>
  <si>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</si>
  <si>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</si>
  <si>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</si>
  <si>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</si>
  <si>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</si>
  <si>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</si>
  <si>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</si>
  <si>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</si>
  <si>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</si>
  <si>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</si>
  <si>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</si>
  <si>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</si>
  <si>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</si>
  <si>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</si>
  <si>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</si>
  <si>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</si>
  <si>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</si>
  <si>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</si>
  <si>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</si>
  <si>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</si>
  <si>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</si>
  <si>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</si>
  <si>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</si>
  <si>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</si>
  <si>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</si>
  <si>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</si>
  <si>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</si>
  <si>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</si>
  <si>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</si>
  <si>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</si>
  <si>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</si>
  <si>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</si>
  <si>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</si>
  <si>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</si>
  <si>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</si>
  <si>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</si>
  <si>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</si>
  <si>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</si>
  <si>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</si>
  <si>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</si>
  <si>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</si>
  <si>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</si>
  <si>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</si>
  <si>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</si>
  <si>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</si>
  <si>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</si>
  <si>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</si>
  <si>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</si>
  <si>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</si>
  <si>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</si>
  <si>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</si>
  <si>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</si>
  <si>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</si>
  <si>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</si>
  <si>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</si>
  <si>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</si>
  <si>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</si>
  <si>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</si>
  <si>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</si>
  <si>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</si>
  <si>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</si>
  <si>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</si>
  <si>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</si>
  <si>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</si>
  <si>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</si>
  <si>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</si>
  <si>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</si>
  <si>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</si>
  <si>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</si>
  <si>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</si>
  <si>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</si>
  <si>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</si>
  <si>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</si>
  <si>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</si>
  <si>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</si>
  <si>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</si>
  <si>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</si>
  <si>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</si>
  <si>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</si>
  <si>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</si>
  <si>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</si>
  <si>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</si>
  <si>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</si>
  <si>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</si>
  <si>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</si>
  <si>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</si>
  <si>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</si>
  <si>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</si>
  <si>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</si>
  <si>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</si>
  <si>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</si>
  <si>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</si>
  <si>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</si>
  <si>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</si>
  <si>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</si>
  <si>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</si>
  <si>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</si>
  <si>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</si>
  <si>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</si>
  <si>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</si>
  <si>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</si>
  <si>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</si>
  <si>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</si>
  <si>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</si>
  <si>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</si>
  <si>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</si>
  <si>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</si>
  <si>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</si>
  <si>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</si>
  <si>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</si>
  <si>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</si>
  <si>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</si>
  <si>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</si>
  <si>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</si>
  <si>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</si>
  <si>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</si>
  <si>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</si>
  <si>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</si>
  <si>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</si>
  <si>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</si>
  <si>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</si>
  <si>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</si>
  <si>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</si>
  <si>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</si>
  <si>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</si>
  <si>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</si>
  <si>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</si>
  <si>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</si>
  <si>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</si>
  <si>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</si>
  <si>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</si>
  <si>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</si>
  <si>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</si>
  <si>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</si>
  <si>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</si>
  <si>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</si>
  <si>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</si>
  <si>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</si>
  <si>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</si>
  <si>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</si>
  <si>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</si>
  <si>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</si>
  <si>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</si>
  <si>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</si>
  <si>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</si>
  <si>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</si>
  <si>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</si>
  <si>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</si>
  <si>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</si>
  <si>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</si>
  <si>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</si>
  <si>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</si>
  <si>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</si>
  <si>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</si>
  <si>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</si>
  <si>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</si>
  <si>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</si>
  <si>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</si>
  <si>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</si>
  <si>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</si>
  <si>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</si>
  <si>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</si>
  <si>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</si>
  <si>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</si>
  <si>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</si>
  <si>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</si>
  <si>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</si>
  <si>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</si>
  <si>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</si>
  <si>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</si>
  <si>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</si>
  <si>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</si>
  <si>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</si>
  <si>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</si>
  <si>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</si>
  <si>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</si>
  <si>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</si>
  <si>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</si>
  <si>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</si>
  <si>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</si>
  <si>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</si>
  <si>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</si>
  <si>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</si>
  <si>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</si>
  <si>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</si>
  <si>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</si>
  <si>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</si>
  <si>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</si>
  <si>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</si>
  <si>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</si>
  <si>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</si>
  <si>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</si>
  <si>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</si>
  <si>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</si>
  <si>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</si>
  <si>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</si>
  <si>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</si>
  <si>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</si>
  <si>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</si>
  <si>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</si>
  <si>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</si>
  <si>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</si>
  <si>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</si>
  <si>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</si>
  <si>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</si>
  <si>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</si>
  <si>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</si>
  <si>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</si>
  <si>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</si>
  <si>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</si>
  <si>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</si>
  <si>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</si>
  <si>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</si>
  <si>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</si>
  <si>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</si>
  <si>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</si>
  <si>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</si>
  <si>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</si>
  <si>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</si>
  <si>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</si>
  <si>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</si>
  <si>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</si>
  <si>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</si>
  <si>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</si>
  <si>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</si>
  <si>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</si>
  <si>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</si>
  <si>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</si>
  <si>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</si>
  <si>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</si>
  <si>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</si>
  <si>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</si>
  <si>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</si>
  <si>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</si>
  <si>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</si>
  <si>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</si>
  <si>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</si>
  <si>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</si>
  <si>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</si>
  <si>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</si>
  <si>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</si>
  <si>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</si>
  <si>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</si>
  <si>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</si>
  <si>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</si>
  <si>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</si>
  <si>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</si>
  <si>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</si>
  <si>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</si>
  <si>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</si>
  <si>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</si>
  <si>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</si>
  <si>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</si>
  <si>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</si>
  <si>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</si>
  <si>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</si>
  <si>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</si>
  <si>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</si>
  <si>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</si>
  <si>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</si>
  <si>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</si>
  <si>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</si>
  <si>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</si>
  <si>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</si>
  <si>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</si>
  <si>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</si>
  <si>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</si>
  <si>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</si>
  <si>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</si>
  <si>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</si>
  <si>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</si>
  <si>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</si>
  <si>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</si>
  <si>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</si>
  <si>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</si>
  <si>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</si>
  <si>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</si>
  <si>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</si>
  <si>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</si>
  <si>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</si>
  <si>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</si>
  <si>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</si>
  <si>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</si>
  <si>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</si>
  <si>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</si>
  <si>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</si>
  <si>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</si>
  <si>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</si>
  <si>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</si>
  <si>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</si>
  <si>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</si>
  <si>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</si>
  <si>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</si>
  <si>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</si>
  <si>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</si>
  <si>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</si>
  <si>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</si>
  <si>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</si>
  <si>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</si>
  <si>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</si>
  <si>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</si>
  <si>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</si>
  <si>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</si>
  <si>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</si>
  <si>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</si>
  <si>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</si>
  <si>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</si>
  <si>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</si>
  <si>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</si>
  <si>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</si>
  <si>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</si>
  <si>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</si>
  <si>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</si>
  <si>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</si>
  <si>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</si>
  <si>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</si>
  <si>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</si>
  <si>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</si>
  <si>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</si>
  <si>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</si>
  <si>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</si>
  <si>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</si>
  <si>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</si>
  <si>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</si>
  <si>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</si>
  <si>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</si>
  <si>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</si>
  <si>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</si>
  <si>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</si>
  <si>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</si>
  <si>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</si>
  <si>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</si>
  <si>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</si>
  <si>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</si>
  <si>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</si>
  <si>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</si>
  <si>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</si>
  <si>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</si>
  <si>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</si>
  <si>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</si>
  <si>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</si>
  <si>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</si>
  <si>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</si>
  <si>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</si>
  <si>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</si>
  <si>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</si>
  <si>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</si>
  <si>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</si>
  <si>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</si>
  <si>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</si>
  <si>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</si>
  <si>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</si>
  <si>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</si>
  <si>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</si>
  <si>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</si>
  <si>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</si>
  <si>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</si>
  <si>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</si>
  <si>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</si>
  <si>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</si>
  <si>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</si>
  <si>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</si>
  <si>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</si>
  <si>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</si>
  <si>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</si>
  <si>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</si>
  <si>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</si>
  <si>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</si>
  <si>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</si>
  <si>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</si>
  <si>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</si>
  <si>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</si>
  <si>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</si>
  <si>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</si>
  <si>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</si>
  <si>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</si>
  <si>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</si>
  <si>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</si>
  <si>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</si>
  <si>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</si>
  <si>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</si>
  <si>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</si>
  <si>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</si>
  <si>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</si>
  <si>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</si>
  <si>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</si>
  <si>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</si>
  <si>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</si>
  <si>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</si>
  <si>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</si>
  <si>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</si>
  <si>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</si>
  <si>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</si>
  <si>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</si>
  <si>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</si>
  <si>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</si>
  <si>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</si>
  <si>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</si>
  <si>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</si>
  <si>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</si>
  <si>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</si>
  <si>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</si>
  <si>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</si>
  <si>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</si>
  <si>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</si>
  <si>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</si>
  <si>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</si>
  <si>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</si>
  <si>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</si>
  <si>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</si>
  <si>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</si>
  <si>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</si>
  <si>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</si>
  <si>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</si>
  <si>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</si>
  <si>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</si>
  <si>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</si>
  <si>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</si>
  <si>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</si>
  <si>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</si>
  <si>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</si>
  <si>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</si>
  <si>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</si>
  <si>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</si>
  <si>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</si>
  <si>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</si>
  <si>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</si>
  <si>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</si>
  <si>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</si>
  <si>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</si>
  <si>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</si>
  <si>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</si>
  <si>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</si>
  <si>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</si>
  <si>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</si>
  <si>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</si>
  <si>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</si>
  <si>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</si>
  <si>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</si>
  <si>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</si>
  <si>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</si>
  <si>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</si>
  <si>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</si>
  <si>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</si>
  <si>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</si>
  <si>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</si>
  <si>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</si>
  <si>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</si>
  <si>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</si>
  <si>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</si>
  <si>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</si>
  <si>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</si>
  <si>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</si>
  <si>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</si>
  <si>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</si>
  <si>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</si>
  <si>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</si>
  <si>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</si>
  <si>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</si>
  <si>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</si>
  <si>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</si>
  <si>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</si>
  <si>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</si>
  <si>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</si>
  <si>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</si>
  <si>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</si>
  <si>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</si>
  <si>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</si>
  <si>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</si>
  <si>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</si>
  <si>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</si>
  <si>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</si>
  <si>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</si>
  <si>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</si>
  <si>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</si>
  <si>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</si>
  <si>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</si>
  <si>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</si>
  <si>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</si>
  <si>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</si>
  <si>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</si>
  <si>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</si>
  <si>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</si>
  <si>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</si>
  <si>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</si>
  <si>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</si>
  <si>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</si>
  <si>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</si>
  <si>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</si>
  <si>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</si>
  <si>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</si>
  <si>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</si>
  <si>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</si>
  <si>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</si>
  <si>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</si>
  <si>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</si>
  <si>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</si>
  <si>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</si>
  <si>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</si>
  <si>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</si>
  <si>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</si>
  <si>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</si>
  <si>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</si>
  <si>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</si>
  <si>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</si>
  <si>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</si>
  <si>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</si>
  <si>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</si>
  <si>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</si>
  <si>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</si>
  <si>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</si>
  <si>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</si>
  <si>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</si>
  <si>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</si>
  <si>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</si>
  <si>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</si>
  <si>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</si>
  <si>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</si>
  <si>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</si>
  <si>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</si>
  <si>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</si>
  <si>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</si>
  <si>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</si>
  <si>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</si>
  <si>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</si>
  <si>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</si>
  <si>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</si>
  <si>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</si>
  <si>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</si>
  <si>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</si>
  <si>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</si>
  <si>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</si>
  <si>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</si>
  <si>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</si>
  <si>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</si>
  <si>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</si>
  <si>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</si>
  <si>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</si>
  <si>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</si>
  <si>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</si>
  <si>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</si>
  <si>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</si>
  <si>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</si>
  <si>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</si>
  <si>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</si>
  <si>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</si>
  <si>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</si>
  <si>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</si>
  <si>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</si>
  <si>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</si>
  <si>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</si>
  <si>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</si>
  <si>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</si>
  <si>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</si>
  <si>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</si>
  <si>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</si>
  <si>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</si>
  <si>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</si>
  <si>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</si>
  <si>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</si>
  <si>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</si>
  <si>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</si>
  <si>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</si>
  <si>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</si>
  <si>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</si>
  <si>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</si>
  <si>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</si>
  <si>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</si>
  <si>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</si>
  <si>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</si>
  <si>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</si>
  <si>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</si>
  <si>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</si>
  <si>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</si>
  <si>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</si>
  <si>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</si>
  <si>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</si>
  <si>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</si>
  <si>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</si>
  <si>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</si>
  <si>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</si>
  <si>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</si>
  <si>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</si>
  <si>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</si>
  <si>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</si>
  <si>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</si>
  <si>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</si>
  <si>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</si>
  <si>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</si>
  <si>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</si>
  <si>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</si>
  <si>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</si>
  <si>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</si>
  <si>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</si>
  <si>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</si>
  <si>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</si>
  <si>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</si>
  <si>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</si>
  <si>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</si>
  <si>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</si>
  <si>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</si>
  <si>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</si>
  <si>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</si>
  <si>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</si>
  <si>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</si>
  <si>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</si>
  <si>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</si>
  <si>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</si>
  <si>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</si>
  <si>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</si>
  <si>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</si>
  <si>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</si>
  <si>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</si>
  <si>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</si>
  <si>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</si>
  <si>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</si>
  <si>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</si>
  <si>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</si>
  <si>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</si>
  <si>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</si>
  <si>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</si>
  <si>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</si>
  <si>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</si>
  <si>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</si>
  <si>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</si>
  <si>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</si>
  <si>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</si>
  <si>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</si>
  <si>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</si>
  <si>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</si>
  <si>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</si>
  <si>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</si>
  <si>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</si>
  <si>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</si>
  <si>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</si>
  <si>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</si>
  <si>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</si>
  <si>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</si>
  <si>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</si>
  <si>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</si>
  <si>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</si>
  <si>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</si>
  <si>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</si>
  <si>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</si>
  <si>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</si>
  <si>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</si>
  <si>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</si>
  <si>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</si>
  <si>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</si>
  <si>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</si>
  <si>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</si>
  <si>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</si>
  <si>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</si>
  <si>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</si>
  <si>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</si>
  <si>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</si>
  <si>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</si>
  <si>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</si>
  <si>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</si>
  <si>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</si>
  <si>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</si>
  <si>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</si>
  <si>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</si>
  <si>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</si>
  <si>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</si>
  <si>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</si>
  <si>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</si>
  <si>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</si>
  <si>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</si>
  <si>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</si>
  <si>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</si>
  <si>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</si>
  <si>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</si>
  <si>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</si>
  <si>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</si>
  <si>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</si>
  <si>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</si>
  <si>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</si>
  <si>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</si>
  <si>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</si>
  <si>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</si>
  <si>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</si>
  <si>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</si>
  <si>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</si>
  <si>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</si>
  <si>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</si>
  <si>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</si>
  <si>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</si>
  <si>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</si>
  <si>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</si>
  <si>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</si>
  <si>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</si>
  <si>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</si>
  <si>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</si>
  <si>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</si>
  <si>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</si>
  <si>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</si>
  <si>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</si>
  <si>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</si>
  <si>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</si>
  <si>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</si>
  <si>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</si>
  <si>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</si>
  <si>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</si>
  <si>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</si>
  <si>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</si>
  <si>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</si>
  <si>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</si>
  <si>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</si>
  <si>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</si>
  <si>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</si>
  <si>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</si>
  <si>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</si>
  <si>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</si>
  <si>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</si>
  <si>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</si>
  <si>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</si>
  <si>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</si>
  <si>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</si>
  <si>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</si>
  <si>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</si>
  <si>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</si>
  <si>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</si>
  <si>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</si>
  <si>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</si>
  <si>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</si>
  <si>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</si>
  <si>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</si>
  <si>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</si>
  <si>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</si>
  <si>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</si>
  <si>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</si>
  <si>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</si>
  <si>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</si>
  <si>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</si>
  <si>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</si>
  <si>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</si>
  <si>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</si>
  <si>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</si>
  <si>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</si>
  <si>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</si>
  <si>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</si>
  <si>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</si>
  <si>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</si>
  <si>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</si>
  <si>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</si>
  <si>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</si>
  <si>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</si>
  <si>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</si>
  <si>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</si>
  <si>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</si>
  <si>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</si>
  <si>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</si>
  <si>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</si>
  <si>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</si>
  <si>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</si>
  <si>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</si>
  <si>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</si>
  <si>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</si>
  <si>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</si>
  <si>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</si>
  <si>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</si>
  <si>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</si>
  <si>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</si>
  <si>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</si>
  <si>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</si>
  <si>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</si>
  <si>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</si>
  <si>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</si>
  <si>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</si>
  <si>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</si>
  <si>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</si>
  <si>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</si>
  <si>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</si>
  <si>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</si>
  <si>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</si>
  <si>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</si>
  <si>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</si>
  <si>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</si>
  <si>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</si>
  <si>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</si>
  <si>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</si>
  <si>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</si>
  <si>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</si>
  <si>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</si>
  <si>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</si>
  <si>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</si>
  <si>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</si>
  <si>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</si>
  <si>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</si>
  <si>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</si>
  <si>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</si>
  <si>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</si>
  <si>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</si>
  <si>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</si>
  <si>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</si>
  <si>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</si>
  <si>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</si>
  <si>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</si>
  <si>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</si>
  <si>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</si>
  <si>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</si>
  <si>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</si>
  <si>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</si>
  <si>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</si>
  <si>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</si>
  <si>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</si>
  <si>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</si>
  <si>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</si>
  <si>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</si>
  <si>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</si>
  <si>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</si>
  <si>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</si>
  <si>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</si>
  <si>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</si>
  <si>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</si>
  <si>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</si>
  <si>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</si>
  <si>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</si>
  <si>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</si>
  <si>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</si>
  <si>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</si>
  <si>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</si>
  <si>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</si>
  <si>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</si>
  <si>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</si>
  <si>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</si>
  <si>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</si>
  <si>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</si>
  <si>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</si>
  <si>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</si>
  <si>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</si>
  <si>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</si>
  <si>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</si>
  <si>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</si>
  <si>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</si>
  <si>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</si>
  <si>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</si>
  <si>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</si>
  <si>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</si>
  <si>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</si>
  <si>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</si>
  <si>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</si>
  <si>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</si>
  <si>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</si>
  <si>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</si>
  <si>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</si>
  <si>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</si>
  <si>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</si>
  <si>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</si>
  <si>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</si>
  <si>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</si>
  <si>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</si>
  <si>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</si>
  <si>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</si>
  <si>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</si>
  <si>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</si>
  <si>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</si>
  <si>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</si>
  <si>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</si>
  <si>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</si>
  <si>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</si>
  <si>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</si>
  <si>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</si>
  <si>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</si>
  <si>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</si>
  <si>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</si>
  <si>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</si>
  <si>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</si>
  <si>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</si>
  <si>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</si>
  <si>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</si>
  <si>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</si>
  <si>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</si>
  <si>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</si>
  <si>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</si>
  <si>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</si>
  <si>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</si>
  <si>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</si>
  <si>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</si>
  <si>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</si>
  <si>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</si>
  <si>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</si>
  <si>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</si>
  <si>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</si>
  <si>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</si>
  <si>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</si>
  <si>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</si>
  <si>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</si>
  <si>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</si>
  <si>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</si>
  <si>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</si>
  <si>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</si>
  <si>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</si>
  <si>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</si>
  <si>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</si>
  <si>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</si>
  <si>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</si>
  <si>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</si>
  <si>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</si>
  <si>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</si>
  <si>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</si>
  <si>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</si>
  <si>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</si>
  <si>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</si>
  <si>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</si>
  <si>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</si>
  <si>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</si>
  <si>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</si>
  <si>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</si>
  <si>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</si>
  <si>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</si>
  <si>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</si>
  <si>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</si>
  <si>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</si>
  <si>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</si>
  <si>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</si>
  <si>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</si>
  <si>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</si>
  <si>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</si>
  <si>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</si>
  <si>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</si>
  <si>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</si>
  <si>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</si>
  <si>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</si>
  <si>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</si>
  <si>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</si>
  <si>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</si>
  <si>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</si>
  <si>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</si>
  <si>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</si>
  <si>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</si>
  <si>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</si>
  <si>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</si>
  <si>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</si>
  <si>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</si>
  <si>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</si>
  <si>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</si>
  <si>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</si>
  <si>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</si>
  <si>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</si>
  <si>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</si>
  <si>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</si>
  <si>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</si>
  <si>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</si>
  <si>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</si>
  <si>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</si>
  <si>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</si>
  <si>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</si>
  <si>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</si>
  <si>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</si>
  <si>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</si>
  <si>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</si>
  <si>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</si>
  <si>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</si>
  <si>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</si>
  <si>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</si>
  <si>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</si>
  <si>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</si>
  <si>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</si>
  <si>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</si>
  <si>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</si>
  <si>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</si>
  <si>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</si>
  <si>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</si>
  <si>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</si>
  <si>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</si>
  <si>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</si>
  <si>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</si>
  <si>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</si>
  <si>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</si>
  <si>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</si>
  <si>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</si>
  <si>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</si>
  <si>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</si>
  <si>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</si>
  <si>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</si>
  <si>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</si>
  <si>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</si>
  <si>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</si>
  <si>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</si>
  <si>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</si>
  <si>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</si>
  <si>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</si>
  <si>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</si>
  <si>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</si>
  <si>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</si>
  <si>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</si>
  <si>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</si>
  <si>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</si>
  <si>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</si>
  <si>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</si>
  <si>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</si>
  <si>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</si>
  <si>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</si>
  <si>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</si>
  <si>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</si>
  <si>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</si>
  <si>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</si>
  <si>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</si>
  <si>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</si>
  <si>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</si>
  <si>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</si>
  <si>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</si>
  <si>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</si>
  <si>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</si>
  <si>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</si>
  <si>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</si>
  <si>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</si>
  <si>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</si>
  <si>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</si>
  <si>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</si>
  <si>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</si>
  <si>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</si>
  <si>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</si>
  <si>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</si>
  <si>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</si>
  <si>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</si>
  <si>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</si>
  <si>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</si>
  <si>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</si>
  <si>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</si>
  <si>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</si>
  <si>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</si>
  <si>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</si>
  <si>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</si>
  <si>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</si>
  <si>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</si>
  <si>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</si>
  <si>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</si>
  <si>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</si>
  <si>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</si>
  <si>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</si>
  <si>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</si>
  <si>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</si>
  <si>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</si>
  <si>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</si>
  <si>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</si>
  <si>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</si>
  <si>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</si>
  <si>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</si>
  <si>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</si>
  <si>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</si>
  <si>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</si>
  <si>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</si>
  <si>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</si>
  <si>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</si>
  <si>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</si>
  <si>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</si>
  <si>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</si>
  <si>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</si>
  <si>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</si>
  <si>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</si>
  <si>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</si>
  <si>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</si>
  <si>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</si>
  <si>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</si>
  <si>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</si>
  <si>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</si>
  <si>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</si>
  <si>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</si>
  <si>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</si>
  <si>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</si>
  <si>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</si>
  <si>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</si>
  <si>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</si>
  <si>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</si>
  <si>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</si>
  <si>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</si>
  <si>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</si>
  <si>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</si>
  <si>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</si>
  <si>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</si>
  <si>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</si>
  <si>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</si>
  <si>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</si>
  <si>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</si>
  <si>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</si>
  <si>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</si>
  <si>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</si>
  <si>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</si>
  <si>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</si>
  <si>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</si>
  <si>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</si>
  <si>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</si>
  <si>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</si>
  <si>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</si>
  <si>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</si>
  <si>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</si>
  <si>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</si>
  <si>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</si>
  <si>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</si>
  <si>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</si>
  <si>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</si>
  <si>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</si>
  <si>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</si>
  <si>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</si>
  <si>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</si>
  <si>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</si>
  <si>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</si>
  <si>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</si>
  <si>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</si>
  <si>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</si>
  <si>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</si>
  <si>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</si>
  <si>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</si>
  <si>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</si>
  <si>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</si>
  <si>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</si>
  <si>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</si>
  <si>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</si>
  <si>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</si>
  <si>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</si>
  <si>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</si>
  <si>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</si>
  <si>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</si>
  <si>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</si>
  <si>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</si>
  <si>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</si>
  <si>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</si>
  <si>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</si>
  <si>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</si>
  <si>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</si>
  <si>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</si>
  <si>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</si>
  <si>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</si>
  <si>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</si>
  <si>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</si>
  <si>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</si>
  <si>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</si>
  <si>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</si>
  <si>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</si>
  <si>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</si>
  <si>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</si>
  <si>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</si>
  <si>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</si>
  <si>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</si>
  <si>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</si>
  <si>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</si>
  <si>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</si>
  <si>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</si>
  <si>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</si>
  <si>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</si>
  <si>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</si>
  <si>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</si>
  <si>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</si>
  <si>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</si>
  <si>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</si>
  <si>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</si>
  <si>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</si>
  <si>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</si>
  <si>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</si>
  <si>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</si>
  <si>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</si>
  <si>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</si>
  <si>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</si>
  <si>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</si>
  <si>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</si>
  <si>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</si>
  <si>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</si>
  <si>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</si>
  <si>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</si>
  <si>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</si>
  <si>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</si>
  <si>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</si>
  <si>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</si>
  <si>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</si>
  <si>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</si>
  <si>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</si>
  <si>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</si>
  <si>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</si>
  <si>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</si>
  <si>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</si>
  <si>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</si>
  <si>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</si>
  <si>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</si>
  <si>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</si>
  <si>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</si>
  <si>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</si>
  <si>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</si>
  <si>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</si>
  <si>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</si>
  <si>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</si>
  <si>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</si>
  <si>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</si>
  <si>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</si>
  <si>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</si>
  <si>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</si>
  <si>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</si>
  <si>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</si>
  <si>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</si>
  <si>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</si>
  <si>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</si>
  <si>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</si>
  <si>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</si>
  <si>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</si>
  <si>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</si>
  <si>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</si>
  <si>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</si>
  <si>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</si>
  <si>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</si>
  <si>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</si>
  <si>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</si>
  <si>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</si>
  <si>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</si>
  <si>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</si>
  <si>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</si>
  <si>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</si>
  <si>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</si>
  <si>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</si>
  <si>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</si>
  <si>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</si>
  <si>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</si>
  <si>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</si>
  <si>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</si>
  <si>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</si>
  <si>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</si>
  <si>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</si>
  <si>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</si>
  <si>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</si>
  <si>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</si>
  <si>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</si>
  <si>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</si>
  <si>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</si>
  <si>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</si>
  <si>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</si>
  <si>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</si>
  <si>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</si>
  <si>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</si>
  <si>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</si>
  <si>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</si>
  <si>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</si>
  <si>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</si>
  <si>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</si>
  <si>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</si>
  <si>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</si>
  <si>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</si>
  <si>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</si>
  <si>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</si>
  <si>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</si>
  <si>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</si>
  <si>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</si>
  <si>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</si>
  <si>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</si>
  <si>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</si>
  <si>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</si>
  <si>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</si>
  <si>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</si>
  <si>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</si>
  <si>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</si>
  <si>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</si>
  <si>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</si>
  <si>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</si>
  <si>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</si>
  <si>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</si>
  <si>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</si>
  <si>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</si>
  <si>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</si>
  <si>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</si>
  <si>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</si>
  <si>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</si>
  <si>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</si>
  <si>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</si>
  <si>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</si>
  <si>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</si>
  <si>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</si>
  <si>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</si>
  <si>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</si>
  <si>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</si>
  <si>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</si>
  <si>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</si>
  <si>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</si>
  <si>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</si>
  <si>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</si>
  <si>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</si>
  <si>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</si>
  <si>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</si>
  <si>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</si>
  <si>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</si>
  <si>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</si>
  <si>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</si>
  <si>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</si>
  <si>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</si>
  <si>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</si>
  <si>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</si>
  <si>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</si>
  <si>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</si>
  <si>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</si>
  <si>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</si>
  <si>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</si>
  <si>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</si>
  <si>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</si>
  <si>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</si>
  <si>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</si>
  <si>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</si>
  <si>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</si>
  <si>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</si>
  <si>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</si>
  <si>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</si>
  <si>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</si>
  <si>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</si>
  <si>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</si>
  <si>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</si>
  <si>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</si>
  <si>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</si>
  <si>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</si>
  <si>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</si>
  <si>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</si>
  <si>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</si>
  <si>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</si>
  <si>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</si>
  <si>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</si>
  <si>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</si>
  <si>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</si>
  <si>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</si>
  <si>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</si>
  <si>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</si>
  <si>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</si>
  <si>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</si>
  <si>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</si>
  <si>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</si>
  <si>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</si>
  <si>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</si>
  <si>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</si>
  <si>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</si>
  <si>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</si>
  <si>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</si>
  <si>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</si>
  <si>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</si>
  <si>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</si>
  <si>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</si>
  <si>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</si>
  <si>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</si>
  <si>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</si>
  <si>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</si>
  <si>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</si>
  <si>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</si>
  <si>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</si>
  <si>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</si>
  <si>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</si>
  <si>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</si>
  <si>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</si>
  <si>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</si>
  <si>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</si>
  <si>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</si>
  <si>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</si>
  <si>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</si>
  <si>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</si>
  <si>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</si>
  <si>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</si>
  <si>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</si>
  <si>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</si>
  <si>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</si>
  <si>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</si>
  <si>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</si>
  <si>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</si>
  <si>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</si>
  <si>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</si>
  <si>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</si>
  <si>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</si>
  <si>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</si>
  <si>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</si>
  <si>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</si>
  <si>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</si>
  <si>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</si>
  <si>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</si>
  <si>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</si>
  <si>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</si>
  <si>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</si>
  <si>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</si>
  <si>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</si>
  <si>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</si>
  <si>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</si>
  <si>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</si>
  <si>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</si>
  <si>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</si>
  <si>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</si>
  <si>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</si>
  <si>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</si>
  <si>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</si>
  <si>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</si>
  <si>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</si>
  <si>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</si>
  <si>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</si>
  <si>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</si>
  <si>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</si>
  <si>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</si>
  <si>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</si>
  <si>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</si>
  <si>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</si>
  <si>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</si>
  <si>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</si>
  <si>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</si>
  <si>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</si>
  <si>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</si>
  <si>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</si>
  <si>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</si>
  <si>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</si>
  <si>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</si>
  <si>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</si>
  <si>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</si>
  <si>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</si>
  <si>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</si>
  <si>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</si>
  <si>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</si>
  <si>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</si>
  <si>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</si>
  <si>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</si>
  <si>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</si>
  <si>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</si>
  <si>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</si>
  <si>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</si>
  <si>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</si>
  <si>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</si>
  <si>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</si>
  <si>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</si>
  <si>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</si>
  <si>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</si>
  <si>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</si>
  <si>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</si>
  <si>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</si>
  <si>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</si>
  <si>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</si>
  <si>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</si>
  <si>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</si>
  <si>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</si>
  <si>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</si>
  <si>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</si>
  <si>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</si>
  <si>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</si>
  <si>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</si>
  <si>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</si>
  <si>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</si>
  <si>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</si>
  <si>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</si>
  <si>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</si>
  <si>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</si>
  <si>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</si>
  <si>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</si>
  <si>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</si>
  <si>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</si>
  <si>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</si>
  <si>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</si>
  <si>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</si>
  <si>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</si>
  <si>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</si>
  <si>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</si>
  <si>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</si>
  <si>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</si>
  <si>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</si>
  <si>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</si>
  <si>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</si>
  <si>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</si>
  <si>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</si>
  <si>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</si>
  <si>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</si>
  <si>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</si>
  <si>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</si>
  <si>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</si>
  <si>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</si>
  <si>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</si>
  <si>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</si>
  <si>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</si>
  <si>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</si>
  <si>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</si>
  <si>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</si>
  <si>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</si>
  <si>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</si>
  <si>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</si>
  <si>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</si>
  <si>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</si>
  <si>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</si>
  <si>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</si>
  <si>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</si>
  <si>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</si>
  <si>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</si>
  <si>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</si>
  <si>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</si>
  <si>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</si>
  <si>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</si>
  <si>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</si>
  <si>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</si>
  <si>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</si>
  <si>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</si>
  <si>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</si>
  <si>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</si>
  <si>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</si>
  <si>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</si>
  <si>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</si>
  <si>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</si>
  <si>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</si>
  <si>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</si>
  <si>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</si>
  <si>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</si>
  <si>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</si>
  <si>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</si>
  <si>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</si>
  <si>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</si>
  <si>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</si>
  <si>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</si>
  <si>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</si>
  <si>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</si>
  <si>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</si>
  <si>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</si>
  <si>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</si>
  <si>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</si>
  <si>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</si>
  <si>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</si>
  <si>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</si>
  <si>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</si>
  <si>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</si>
  <si>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</si>
  <si>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</si>
  <si>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</si>
  <si>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</si>
  <si>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</si>
  <si>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</si>
  <si>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</si>
  <si>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</si>
  <si>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</si>
  <si>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</si>
  <si>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</si>
  <si>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</si>
  <si>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</si>
  <si>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</si>
  <si>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</si>
  <si>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</si>
  <si>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</si>
  <si>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</si>
  <si>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</si>
  <si>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</si>
  <si>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</si>
  <si>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</si>
  <si>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</si>
  <si>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</si>
  <si>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</si>
  <si>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</si>
  <si>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</si>
  <si>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</si>
  <si>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</si>
  <si>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</si>
  <si>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</si>
  <si>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</si>
  <si>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</si>
  <si>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</si>
  <si>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</si>
  <si>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</si>
  <si>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</si>
  <si>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</si>
  <si>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</si>
  <si>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</si>
  <si>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</si>
  <si>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</si>
  <si>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</si>
  <si>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</si>
  <si>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</si>
  <si>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</si>
  <si>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</si>
  <si>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</si>
  <si>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</si>
  <si>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</si>
  <si>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</si>
  <si>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</si>
  <si>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</si>
  <si>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</si>
  <si>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</si>
  <si>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</si>
  <si>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</si>
  <si>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</si>
  <si>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</si>
  <si>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</si>
  <si>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</si>
  <si>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</si>
  <si>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</si>
  <si>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</si>
  <si>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</si>
  <si>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</si>
  <si>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</si>
  <si>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</si>
  <si>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</si>
  <si>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</si>
  <si>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</si>
  <si>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</si>
  <si>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</si>
  <si>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</si>
  <si>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</si>
  <si>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</si>
  <si>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</si>
  <si>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</si>
  <si>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</si>
  <si>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</si>
  <si>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</si>
  <si>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</si>
  <si>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</si>
  <si>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</si>
  <si>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</si>
  <si>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</si>
  <si>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</si>
  <si>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</si>
  <si>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</si>
  <si>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</si>
  <si>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</si>
  <si>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</si>
  <si>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</si>
  <si>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</si>
  <si>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</si>
  <si>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</si>
  <si>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</si>
  <si>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</si>
  <si>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</si>
  <si>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</si>
  <si>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</si>
  <si>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</si>
  <si>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</si>
  <si>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</si>
  <si>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</si>
  <si>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</si>
  <si>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</si>
  <si>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</si>
  <si>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</si>
  <si>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</si>
  <si>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</si>
  <si>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</si>
  <si>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</si>
  <si>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</si>
  <si>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</si>
  <si>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</si>
  <si>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</si>
  <si>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</si>
  <si>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</si>
  <si>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</si>
  <si>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</si>
  <si>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</si>
  <si>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</si>
  <si>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</si>
  <si>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</si>
  <si>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</si>
  <si>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</si>
  <si>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</si>
  <si>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</si>
  <si>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</si>
  <si>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</si>
  <si>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</si>
  <si>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</si>
  <si>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</si>
  <si>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</si>
  <si>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</si>
  <si>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</si>
  <si>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</si>
  <si>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</si>
  <si>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</si>
  <si>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</si>
  <si>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</si>
  <si>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</si>
  <si>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</si>
  <si>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</si>
  <si>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</si>
  <si>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</si>
  <si>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</si>
  <si>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</si>
  <si>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</si>
  <si>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</si>
  <si>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</si>
  <si>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</si>
  <si>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</si>
  <si>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</si>
  <si>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</si>
  <si>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</si>
  <si>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</si>
  <si>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</si>
  <si>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</si>
  <si>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</si>
  <si>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</si>
  <si>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</si>
  <si>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</si>
  <si>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</si>
  <si>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</si>
  <si>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</si>
  <si>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</si>
  <si>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</si>
  <si>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</si>
  <si>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</si>
  <si>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</si>
  <si>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</si>
  <si>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</si>
  <si>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</si>
  <si>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</si>
  <si>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</si>
  <si>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</si>
  <si>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</si>
  <si>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</si>
  <si>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</si>
  <si>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</si>
  <si>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</si>
  <si>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</si>
  <si>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</si>
  <si>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</si>
  <si>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</si>
  <si>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</si>
  <si>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</si>
  <si>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</si>
  <si>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</si>
  <si>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</si>
  <si>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</si>
  <si>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</si>
  <si>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</si>
  <si>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</si>
  <si>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</si>
  <si>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</si>
  <si>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</si>
  <si>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</si>
  <si>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</si>
  <si>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</si>
  <si>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</si>
  <si>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</si>
  <si>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</si>
  <si>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</si>
  <si>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</si>
  <si>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</si>
  <si>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</si>
  <si>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</si>
  <si>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</si>
  <si>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</si>
  <si>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</si>
  <si>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</si>
  <si>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</si>
  <si>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</si>
  <si>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</si>
  <si>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</si>
  <si>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</si>
  <si>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</si>
  <si>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</si>
  <si>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</si>
  <si>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</si>
  <si>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</si>
  <si>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</si>
  <si>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</si>
  <si>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</si>
  <si>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</si>
  <si>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</si>
  <si>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</si>
  <si>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</si>
  <si>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</si>
  <si>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</si>
  <si>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</si>
  <si>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</si>
  <si>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</si>
  <si>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</si>
  <si>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</si>
  <si>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</si>
  <si>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</si>
  <si>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</si>
  <si>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</si>
  <si>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</si>
  <si>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</si>
  <si>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</si>
  <si>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</si>
  <si>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</si>
  <si>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</si>
  <si>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</si>
  <si>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</si>
  <si>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</si>
  <si>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</si>
  <si>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</si>
  <si>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</si>
  <si>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</si>
  <si>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</si>
  <si>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</si>
  <si>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</si>
  <si>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</si>
  <si>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</si>
  <si>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</si>
  <si>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</si>
  <si>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</si>
  <si>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</si>
  <si>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</si>
  <si>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</si>
  <si>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</si>
  <si>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</si>
  <si>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</si>
  <si>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</si>
  <si>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</si>
  <si>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</si>
  <si>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</si>
  <si>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</si>
  <si>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</si>
  <si>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</si>
  <si>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</si>
  <si>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</si>
  <si>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</si>
  <si>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</si>
  <si>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</si>
  <si>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</si>
  <si>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</si>
  <si>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</si>
  <si>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</si>
  <si>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</si>
  <si>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</si>
  <si>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</si>
  <si>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</si>
  <si>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</si>
  <si>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</si>
  <si>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</si>
  <si>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</si>
  <si>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</si>
  <si>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</si>
  <si>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</si>
  <si>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</si>
  <si>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</si>
  <si>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</si>
  <si>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</si>
  <si>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</si>
  <si>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</si>
  <si>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</si>
  <si>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</si>
  <si>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</si>
  <si>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</si>
  <si>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</si>
  <si>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</si>
  <si>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</si>
  <si>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</si>
  <si>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</si>
  <si>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</si>
  <si>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</si>
  <si>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</si>
  <si>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</si>
  <si>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</si>
  <si>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</si>
  <si>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</si>
  <si>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</si>
  <si>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</si>
  <si>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</si>
  <si>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</si>
  <si>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</si>
  <si>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</si>
  <si>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</si>
  <si>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</si>
  <si>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</si>
  <si>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</si>
  <si>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</si>
  <si>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</si>
  <si>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</si>
  <si>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</si>
  <si>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</si>
  <si>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</si>
  <si>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</si>
  <si>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</si>
  <si>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</si>
  <si>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</si>
  <si>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</si>
  <si>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</si>
  <si>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</si>
  <si>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</si>
  <si>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</si>
  <si>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</si>
  <si>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</si>
  <si>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</si>
  <si>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</si>
  <si>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</si>
  <si>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</si>
  <si>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</si>
  <si>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</si>
  <si>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</si>
  <si>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</si>
  <si>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</si>
  <si>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</si>
  <si>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</si>
  <si>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</si>
  <si>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</si>
  <si>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</si>
  <si>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</si>
  <si>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</si>
  <si>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</si>
  <si>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</si>
  <si>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</si>
  <si>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</si>
  <si>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</si>
  <si>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</si>
  <si>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</si>
  <si>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</si>
  <si>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</si>
  <si>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</si>
  <si>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</si>
  <si>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</si>
  <si>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</si>
  <si>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</si>
  <si>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</si>
  <si>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</si>
  <si>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</si>
  <si>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</si>
  <si>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</si>
  <si>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</si>
  <si>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</si>
  <si>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</si>
  <si>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</si>
  <si>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</si>
  <si>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</si>
  <si>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</si>
  <si>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</si>
  <si>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</si>
  <si>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</si>
  <si>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</si>
  <si>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</si>
  <si>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</si>
  <si>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</si>
  <si>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</si>
  <si>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</si>
  <si>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</si>
  <si>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</si>
  <si>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</si>
  <si>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</si>
  <si>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</si>
  <si>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</si>
  <si>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</si>
  <si>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</si>
  <si>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</si>
  <si>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</si>
  <si>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</si>
  <si>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</si>
  <si>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</si>
  <si>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</si>
  <si>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</si>
  <si>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</si>
  <si>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</si>
  <si>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</si>
  <si>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</si>
  <si>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</si>
  <si>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</si>
  <si>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</si>
  <si>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</si>
  <si>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</si>
  <si>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</si>
  <si>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</si>
  <si>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</si>
  <si>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</si>
  <si>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</si>
  <si>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</si>
  <si>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</si>
  <si>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</si>
  <si>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</si>
  <si>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</si>
  <si>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</si>
  <si>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</si>
  <si>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</si>
  <si>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</si>
  <si>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</si>
  <si>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</si>
  <si>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</si>
  <si>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</si>
  <si>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</si>
  <si>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</si>
  <si>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</si>
  <si>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</si>
  <si>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</si>
  <si>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</si>
  <si>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</si>
  <si>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</si>
  <si>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</si>
  <si>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</si>
  <si>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</si>
  <si>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</si>
  <si>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</si>
  <si>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</si>
  <si>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</si>
  <si>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</si>
  <si>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</si>
  <si>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</si>
  <si>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</si>
  <si>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</si>
  <si>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</si>
  <si>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</si>
  <si>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</si>
  <si>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</si>
  <si>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</si>
  <si>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</si>
  <si>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</si>
  <si>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</si>
  <si>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</si>
  <si>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</si>
  <si>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</si>
  <si>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</si>
  <si>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</si>
  <si>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</si>
  <si>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</si>
  <si>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</si>
  <si>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</si>
  <si>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</si>
  <si>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</si>
  <si>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</si>
  <si>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</si>
  <si>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</si>
  <si>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</si>
  <si>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</si>
  <si>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</si>
  <si>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</si>
  <si>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</si>
  <si>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</si>
  <si>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</si>
  <si>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</si>
  <si>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</si>
  <si>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</si>
  <si>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</si>
  <si>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</si>
  <si>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</si>
  <si>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</si>
  <si>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</si>
  <si>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</si>
  <si>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</si>
  <si>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</si>
  <si>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</si>
  <si>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</si>
  <si>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</si>
  <si>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</si>
  <si>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</si>
  <si>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</si>
  <si>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</si>
  <si>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</si>
  <si>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</si>
  <si>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</si>
  <si>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</si>
  <si>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</si>
  <si>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</si>
  <si>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</si>
  <si>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</si>
  <si>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</si>
  <si>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</si>
  <si>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</si>
  <si>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</si>
  <si>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</si>
  <si>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</si>
  <si>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</si>
  <si>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</si>
  <si>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</si>
  <si>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</si>
  <si>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</si>
  <si>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</si>
  <si>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</si>
  <si>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</si>
  <si>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</si>
  <si>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</si>
  <si>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</si>
  <si>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</si>
  <si>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</si>
  <si>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</si>
  <si>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</si>
  <si>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</si>
  <si>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</si>
  <si>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</si>
  <si>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</si>
  <si>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</si>
  <si>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</si>
  <si>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</si>
  <si>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</si>
  <si>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</si>
  <si>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</si>
  <si>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</si>
  <si>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</si>
  <si>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</si>
  <si>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</si>
  <si>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</si>
  <si>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</si>
  <si>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</si>
  <si>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</si>
  <si>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</si>
  <si>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</si>
  <si>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</si>
  <si>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</si>
  <si>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</si>
  <si>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</si>
  <si>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</si>
  <si>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</si>
  <si>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</si>
  <si>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</si>
  <si>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</si>
  <si>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</si>
  <si>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</si>
  <si>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</si>
  <si>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</si>
  <si>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</si>
  <si>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</si>
  <si>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</si>
  <si>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</si>
  <si>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</si>
  <si>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</si>
  <si>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</si>
  <si>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</si>
  <si>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</si>
  <si>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</si>
  <si>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</si>
  <si>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</si>
  <si>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</si>
  <si>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</si>
  <si>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</si>
  <si>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</si>
  <si>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</si>
  <si>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</si>
  <si>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</si>
  <si>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</si>
  <si>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</si>
  <si>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</si>
  <si>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</si>
  <si>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</si>
  <si>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</si>
  <si>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</si>
  <si>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</si>
  <si>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</si>
  <si>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</si>
  <si>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</si>
  <si>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</si>
  <si>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</si>
  <si>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</si>
  <si>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</si>
  <si>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</si>
  <si>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</si>
  <si>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</si>
  <si>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</si>
  <si>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</si>
  <si>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</si>
  <si>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</si>
  <si>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</si>
  <si>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</si>
  <si>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</si>
  <si>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</si>
  <si>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</si>
  <si>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</si>
  <si>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</si>
  <si>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</si>
  <si>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</si>
  <si>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</si>
  <si>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</si>
  <si>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</si>
  <si>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</si>
  <si>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</si>
  <si>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</si>
  <si>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</si>
  <si>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</si>
  <si>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</si>
  <si>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</si>
  <si>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</si>
  <si>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</si>
  <si>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</si>
  <si>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</si>
  <si>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</si>
  <si>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</si>
  <si>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</si>
  <si>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</si>
  <si>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</si>
  <si>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</si>
  <si>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</si>
  <si>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</si>
  <si>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</si>
  <si>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</si>
  <si>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</si>
  <si>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</si>
  <si>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</si>
  <si>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</si>
  <si>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</si>
  <si>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</si>
  <si>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</si>
  <si>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</si>
  <si>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</si>
  <si>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</si>
  <si>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</si>
  <si>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</si>
  <si>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</si>
  <si>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</si>
  <si>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</si>
  <si>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</si>
  <si>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</si>
  <si>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</si>
  <si>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</si>
  <si>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</si>
  <si>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</si>
  <si>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</si>
  <si>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</si>
  <si>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</si>
  <si>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</si>
  <si>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</si>
  <si>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</si>
  <si>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</si>
  <si>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</si>
  <si>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</si>
  <si>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</si>
  <si>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</si>
  <si>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</si>
  <si>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</si>
  <si>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</si>
  <si>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</si>
  <si>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</si>
  <si>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</si>
  <si>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</si>
  <si>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</si>
  <si>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</si>
  <si>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</si>
  <si>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</si>
  <si>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</si>
  <si>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</si>
  <si>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</si>
  <si>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</si>
  <si>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</si>
  <si>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</si>
  <si>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</si>
  <si>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</si>
  <si>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</si>
  <si>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</si>
  <si>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</si>
  <si>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</si>
  <si>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</si>
  <si>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</si>
  <si>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</si>
  <si>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</si>
  <si>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</si>
  <si>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</si>
  <si>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</si>
  <si>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</si>
  <si>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</si>
  <si>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</si>
  <si>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</si>
  <si>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</si>
  <si>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</si>
  <si>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</si>
  <si>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</si>
  <si>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</si>
  <si>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</si>
  <si>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</si>
  <si>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</si>
  <si>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</si>
  <si>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</si>
  <si>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</si>
  <si>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</si>
  <si>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</si>
  <si>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</si>
  <si>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</si>
  <si>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</si>
  <si>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</si>
  <si>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</si>
  <si>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</si>
  <si>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</si>
  <si>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</si>
  <si>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</si>
  <si>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</si>
  <si>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</si>
  <si>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</si>
  <si>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</si>
  <si>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</si>
  <si>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</si>
  <si>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</si>
  <si>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</si>
  <si>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</si>
  <si>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</si>
  <si>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</si>
  <si>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</si>
  <si>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</si>
  <si>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</si>
  <si>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</si>
  <si>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</si>
  <si>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</si>
  <si>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</si>
  <si>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</si>
  <si>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</si>
  <si>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</si>
  <si>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</si>
  <si>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</si>
  <si>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</si>
  <si>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</si>
  <si>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</si>
  <si>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</si>
  <si>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</si>
  <si>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</si>
  <si>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</si>
  <si>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</si>
  <si>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</si>
  <si>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</si>
  <si>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</si>
  <si>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</si>
  <si>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</si>
  <si>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</si>
  <si>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</si>
  <si>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</si>
  <si>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</si>
  <si>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</si>
  <si>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</si>
  <si>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</si>
  <si>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</si>
  <si>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</si>
  <si>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</si>
  <si>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</si>
  <si>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</si>
  <si>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</si>
  <si>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</si>
  <si>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</si>
  <si>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</si>
  <si>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</si>
  <si>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</si>
  <si>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</si>
  <si>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</si>
  <si>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</si>
  <si>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</si>
  <si>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</si>
  <si>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</si>
  <si>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</si>
  <si>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</si>
  <si>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</si>
  <si>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</si>
  <si>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</si>
  <si>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</si>
  <si>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</si>
  <si>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</si>
  <si>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</si>
  <si>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</si>
  <si>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</si>
  <si>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</si>
  <si>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</si>
  <si>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</si>
  <si>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</si>
  <si>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</si>
  <si>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</si>
  <si>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</si>
  <si>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</si>
  <si>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</si>
  <si>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</si>
  <si>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</si>
  <si>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</si>
  <si>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</si>
  <si>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</si>
  <si>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</si>
  <si>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</si>
  <si>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</si>
  <si>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</si>
  <si>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</si>
  <si>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</si>
  <si>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</si>
  <si>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</si>
  <si>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</si>
  <si>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</si>
  <si>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</si>
  <si>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</si>
  <si>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</si>
  <si>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</si>
  <si>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</si>
  <si>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</si>
  <si>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</si>
  <si>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</si>
  <si>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</si>
  <si>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</si>
  <si>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</si>
  <si>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</si>
  <si>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</si>
  <si>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</si>
  <si>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</si>
  <si>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</si>
  <si>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</si>
  <si>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</si>
  <si>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</si>
  <si>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</si>
  <si>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</si>
  <si>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</si>
  <si>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</si>
  <si>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</si>
  <si>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</si>
  <si>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</si>
  <si>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</si>
  <si>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</si>
  <si>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</si>
  <si>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</si>
  <si>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</si>
  <si>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</si>
  <si>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</si>
  <si>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</si>
  <si>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</si>
  <si>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</si>
  <si>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</si>
  <si>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</si>
  <si>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</si>
  <si>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</si>
  <si>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</si>
  <si>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</si>
  <si>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</si>
  <si>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</si>
  <si>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</si>
  <si>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</si>
  <si>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</si>
  <si>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</si>
  <si>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</si>
  <si>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</si>
  <si>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</si>
  <si>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</si>
  <si>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</si>
  <si>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</si>
  <si>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</si>
  <si>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</si>
  <si>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</si>
  <si>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</si>
  <si>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</si>
  <si>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</si>
  <si>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</si>
  <si>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</si>
  <si>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</si>
  <si>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</si>
  <si>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</si>
  <si>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</si>
  <si>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</si>
  <si>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</si>
  <si>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</si>
  <si>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</si>
  <si>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</si>
  <si>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</si>
  <si>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</si>
  <si>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</si>
  <si>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</si>
  <si>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</si>
  <si>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</si>
  <si>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</si>
  <si>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</si>
  <si>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</si>
  <si>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</si>
  <si>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</si>
  <si>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</si>
  <si>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</si>
  <si>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</si>
  <si>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</si>
  <si>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</si>
  <si>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</si>
  <si>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</si>
  <si>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</si>
  <si>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</si>
  <si>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</si>
  <si>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</si>
  <si>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</si>
  <si>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</si>
  <si>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</si>
  <si>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</si>
  <si>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</si>
  <si>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</si>
  <si>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</si>
  <si>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</si>
  <si>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</si>
  <si>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</si>
  <si>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</si>
  <si>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</si>
  <si>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</si>
  <si>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</si>
  <si>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</si>
  <si>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</si>
  <si>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</si>
  <si>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</si>
  <si>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</si>
  <si>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</si>
  <si>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</si>
  <si>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</si>
  <si>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</si>
  <si>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</si>
  <si>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</si>
  <si>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</si>
  <si>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</si>
  <si>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</si>
  <si>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</si>
  <si>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</si>
  <si>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</si>
  <si>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</si>
  <si>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</si>
  <si>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</si>
  <si>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</si>
  <si>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</si>
  <si>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</si>
  <si>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</si>
  <si>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</si>
  <si>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</si>
  <si>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</si>
  <si>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</si>
  <si>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</si>
  <si>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</si>
  <si>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</si>
  <si>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</si>
  <si>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</si>
  <si>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</si>
  <si>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</si>
  <si>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</si>
  <si>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</si>
  <si>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</si>
  <si>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</si>
  <si>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</si>
  <si>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</si>
  <si>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</si>
  <si>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</si>
  <si>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</si>
  <si>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</si>
  <si>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</si>
  <si>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</si>
  <si>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</si>
  <si>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</si>
  <si>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</si>
  <si>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</si>
  <si>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</si>
  <si>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</si>
  <si>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</si>
  <si>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</si>
  <si>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</si>
  <si>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</si>
  <si>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</si>
  <si>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</si>
  <si>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</si>
  <si>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</si>
  <si>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</si>
  <si>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</si>
  <si>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</si>
  <si>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</si>
  <si>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</si>
  <si>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</si>
  <si>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</si>
  <si>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</si>
  <si>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</si>
  <si>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</si>
  <si>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</si>
  <si>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</si>
  <si>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</si>
  <si>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</si>
  <si>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</si>
  <si>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</si>
  <si>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</si>
  <si>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</si>
  <si>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</si>
  <si>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</si>
  <si>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</si>
  <si>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</si>
  <si>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</si>
  <si>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</si>
  <si>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</si>
  <si>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</si>
  <si>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</si>
  <si>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</si>
  <si>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</si>
  <si>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</si>
  <si>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</si>
  <si>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</si>
  <si>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</si>
  <si>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</si>
  <si>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</si>
  <si>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</si>
  <si>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</si>
  <si>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</si>
  <si>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</si>
  <si>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</si>
  <si>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</si>
  <si>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</si>
  <si>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</si>
  <si>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</si>
  <si>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</si>
  <si>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</si>
  <si>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</si>
  <si>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</si>
  <si>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</si>
  <si>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</si>
  <si>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</si>
  <si>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</si>
  <si>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</si>
  <si>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</si>
  <si>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</si>
  <si>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</si>
  <si>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</si>
  <si>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</si>
  <si>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</si>
  <si>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</si>
  <si>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</si>
  <si>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</si>
  <si>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</si>
  <si>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</si>
  <si>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</si>
  <si>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</si>
  <si>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</si>
  <si>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</si>
  <si>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</si>
  <si>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</si>
  <si>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</si>
  <si>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</si>
  <si>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</si>
  <si>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</si>
  <si>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</si>
  <si>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</si>
  <si>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</si>
  <si>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</si>
  <si>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</si>
  <si>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</si>
  <si>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</si>
  <si>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</si>
  <si>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</si>
  <si>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</si>
  <si>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</si>
  <si>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</si>
  <si>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</si>
  <si>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</si>
  <si>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</si>
  <si>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</si>
  <si>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</si>
  <si>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</si>
  <si>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</si>
  <si>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</si>
  <si>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</si>
  <si>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</si>
  <si>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</si>
  <si>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</si>
  <si>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</si>
  <si>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</si>
  <si>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</si>
  <si>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</si>
  <si>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</si>
  <si>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</si>
  <si>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</si>
  <si>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</si>
  <si>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</si>
  <si>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</si>
  <si>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</si>
  <si>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</si>
  <si>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</si>
  <si>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</si>
  <si>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</si>
  <si>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</si>
  <si>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</si>
  <si>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</si>
  <si>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</si>
  <si>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</si>
  <si>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</si>
  <si>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</si>
  <si>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</si>
  <si>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</si>
  <si>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</si>
  <si>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</si>
  <si>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</si>
  <si>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</si>
  <si>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</si>
  <si>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</si>
  <si>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</si>
  <si>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</si>
  <si>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</si>
  <si>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</si>
  <si>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</si>
  <si>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</si>
  <si>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</si>
  <si>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</si>
  <si>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</si>
  <si>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</si>
  <si>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</si>
  <si>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</si>
  <si>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</si>
  <si>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</si>
  <si>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</si>
  <si>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</si>
  <si>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</si>
  <si>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</si>
  <si>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</si>
  <si>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</si>
  <si>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</si>
  <si>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</si>
  <si>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</si>
  <si>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</si>
  <si>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</si>
  <si>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</si>
  <si>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</si>
  <si>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</si>
  <si>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</si>
  <si>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</si>
  <si>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</si>
  <si>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</si>
  <si>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</si>
  <si>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</si>
  <si>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</si>
  <si>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</si>
  <si>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</si>
  <si>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</si>
  <si>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</si>
  <si>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</si>
  <si>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</si>
  <si>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</si>
  <si>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</si>
  <si>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</si>
  <si>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</si>
  <si>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</si>
  <si>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</si>
  <si>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</si>
  <si>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</si>
  <si>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</si>
  <si>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</si>
  <si>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</si>
  <si>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</si>
  <si>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</si>
  <si>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</si>
  <si>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</si>
  <si>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</si>
  <si>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</si>
  <si>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</si>
  <si>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</si>
  <si>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</si>
  <si>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</si>
  <si>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</si>
  <si>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</si>
  <si>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</si>
  <si>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</si>
  <si>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</si>
  <si>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</si>
  <si>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</si>
  <si>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</si>
  <si>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</si>
  <si>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</si>
  <si>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</si>
  <si>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</si>
  <si>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</si>
  <si>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</si>
  <si>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</si>
  <si>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</si>
  <si>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</si>
  <si>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</si>
  <si>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</si>
  <si>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</si>
  <si>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</si>
  <si>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</si>
  <si>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</si>
  <si>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</si>
  <si>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</si>
  <si>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</si>
  <si>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</si>
  <si>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</si>
  <si>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</si>
  <si>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</si>
  <si>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</si>
  <si>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</si>
  <si>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</si>
  <si>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</si>
  <si>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</si>
  <si>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</si>
  <si>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</si>
  <si>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</si>
  <si>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</si>
  <si>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</si>
  <si>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</si>
  <si>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</si>
  <si>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</si>
  <si>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</si>
  <si>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</si>
  <si>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</si>
  <si>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</si>
  <si>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</si>
  <si>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</si>
  <si>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</si>
  <si>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</si>
  <si>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</si>
  <si>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</si>
  <si>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</si>
  <si>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</si>
  <si>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</si>
  <si>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</si>
  <si>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</si>
  <si>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</si>
  <si>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</si>
  <si>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</si>
  <si>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</si>
  <si>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</si>
  <si>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</si>
  <si>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</si>
  <si>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</si>
  <si>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</si>
  <si>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</si>
  <si>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</si>
  <si>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</si>
  <si>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</si>
  <si>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</si>
  <si>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</si>
  <si>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</si>
  <si>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</si>
  <si>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</si>
  <si>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</si>
  <si>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</si>
  <si>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</si>
  <si>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</si>
  <si>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</si>
  <si>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</si>
  <si>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</si>
  <si>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</si>
  <si>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</si>
  <si>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</si>
  <si>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</si>
  <si>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</si>
  <si>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</si>
  <si>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</si>
  <si>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</si>
  <si>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</si>
  <si>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</si>
  <si>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</si>
  <si>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</si>
  <si>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</si>
  <si>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</si>
  <si>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</si>
  <si>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</si>
  <si>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</si>
  <si>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</si>
  <si>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</si>
  <si>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</si>
  <si>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</si>
  <si>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</si>
  <si>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</si>
  <si>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</si>
  <si>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</si>
  <si>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</si>
  <si>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</si>
  <si>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</si>
  <si>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</si>
  <si>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</si>
  <si>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</si>
  <si>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</si>
  <si>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</si>
  <si>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</si>
  <si>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</si>
  <si>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</si>
  <si>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</si>
  <si>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</si>
  <si>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</si>
  <si>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</si>
  <si>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</si>
  <si>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</si>
  <si>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</si>
  <si>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</si>
  <si>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</si>
  <si>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</si>
  <si>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</si>
  <si>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</si>
  <si>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</si>
  <si>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</si>
  <si>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</si>
  <si>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</si>
  <si>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</si>
  <si>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</si>
  <si>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</si>
  <si>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</si>
  <si>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</si>
  <si>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</si>
  <si>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</si>
  <si>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</si>
  <si>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</si>
  <si>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</si>
  <si>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</si>
  <si>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</si>
  <si>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</si>
  <si>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</si>
  <si>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</si>
  <si>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</si>
  <si>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</si>
  <si>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</si>
  <si>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</si>
  <si>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</si>
  <si>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</si>
  <si>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</si>
  <si>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</si>
  <si>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</si>
  <si>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</si>
  <si>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</si>
  <si>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</si>
  <si>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</si>
  <si>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</si>
  <si>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</si>
  <si>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</si>
  <si>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</si>
  <si>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</si>
  <si>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</si>
  <si>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</si>
  <si>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</si>
  <si>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</si>
  <si>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</si>
  <si>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</si>
  <si>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</si>
  <si>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</si>
  <si>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</si>
  <si>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</si>
  <si>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</si>
  <si>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</si>
  <si>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</si>
  <si>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</si>
  <si>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</si>
  <si>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</si>
  <si>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</si>
  <si>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</si>
  <si>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</si>
  <si>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</si>
  <si>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</si>
  <si>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</si>
  <si>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</si>
  <si>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</si>
  <si>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</si>
  <si>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</si>
  <si>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</si>
  <si>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</si>
  <si>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</si>
  <si>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</si>
  <si>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</si>
  <si>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</si>
  <si>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</si>
  <si>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</si>
  <si>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</si>
  <si>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</si>
  <si>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</si>
  <si>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</si>
  <si>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</si>
  <si>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</si>
  <si>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</si>
  <si>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</si>
  <si>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</si>
  <si>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</si>
  <si>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</si>
  <si>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</si>
  <si>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</si>
  <si>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</si>
  <si>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</si>
  <si>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</si>
  <si>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</si>
  <si>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</si>
  <si>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</si>
  <si>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</si>
  <si>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</si>
  <si>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</si>
  <si>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</si>
  <si>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</si>
  <si>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</si>
  <si>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</si>
  <si>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</si>
  <si>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</si>
  <si>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</si>
  <si>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</si>
  <si>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</si>
  <si>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</si>
  <si>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</si>
  <si>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</si>
  <si>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</si>
  <si>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</si>
  <si>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</si>
  <si>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</si>
  <si>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</si>
  <si>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</si>
  <si>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</si>
  <si>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</si>
  <si>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</si>
  <si>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</si>
  <si>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</si>
  <si>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</si>
  <si>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</si>
  <si>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</si>
  <si>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</si>
  <si>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</si>
  <si>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</si>
  <si>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</si>
  <si>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</si>
  <si>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</si>
  <si>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</si>
  <si>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</si>
  <si>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</si>
  <si>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</si>
  <si>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</si>
  <si>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</si>
  <si>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</si>
  <si>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</si>
  <si>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</si>
  <si>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</si>
  <si>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</si>
  <si>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</si>
  <si>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</si>
  <si>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</si>
  <si>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</si>
  <si>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</si>
  <si>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</si>
  <si>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</si>
  <si>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</si>
  <si>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</si>
  <si>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</si>
  <si>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</si>
  <si>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</si>
  <si>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</si>
  <si>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</si>
  <si>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</si>
  <si>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</si>
  <si>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</si>
  <si>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</si>
  <si>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</si>
  <si>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</si>
  <si>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</si>
  <si>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</si>
  <si>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</si>
  <si>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</si>
  <si>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</si>
  <si>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</si>
  <si>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</si>
  <si>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</si>
  <si>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</si>
  <si>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</si>
  <si>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</si>
  <si>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</si>
  <si>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</si>
  <si>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</si>
  <si>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</si>
  <si>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</si>
  <si>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</si>
  <si>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</si>
  <si>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</si>
  <si>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</si>
  <si>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</si>
  <si>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</si>
  <si>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</si>
  <si>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</si>
  <si>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</si>
  <si>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</si>
  <si>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</si>
  <si>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</si>
  <si>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</si>
  <si>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</si>
  <si>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</si>
  <si>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</si>
  <si>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</si>
  <si>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</si>
  <si>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</si>
  <si>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</si>
  <si>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</si>
  <si>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</si>
  <si>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</si>
  <si>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</si>
  <si>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</si>
  <si>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</si>
  <si>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</si>
  <si>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</si>
  <si>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</si>
  <si>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</si>
  <si>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</si>
  <si>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</si>
  <si>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</si>
  <si>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</si>
  <si>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</si>
  <si>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</si>
  <si>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</si>
  <si>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</si>
  <si>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</si>
  <si>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</si>
  <si>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</si>
  <si>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</si>
  <si>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</si>
  <si>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</si>
  <si>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</si>
  <si>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</si>
  <si>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</si>
  <si>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</si>
  <si>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</si>
  <si>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</si>
  <si>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</si>
  <si>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</si>
  <si>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</si>
  <si>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</si>
  <si>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</si>
  <si>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</si>
  <si>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</si>
  <si>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</si>
  <si>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</si>
  <si>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</si>
  <si>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</si>
  <si>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</si>
  <si>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</si>
  <si>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</si>
  <si>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</si>
  <si>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</si>
  <si>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</si>
  <si>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</si>
  <si>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</si>
  <si>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</si>
  <si>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</si>
  <si>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</si>
  <si>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</si>
  <si>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</si>
  <si>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</si>
  <si>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</si>
  <si>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</si>
  <si>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</si>
  <si>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</si>
  <si>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</si>
  <si>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</si>
  <si>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</si>
  <si>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</si>
  <si>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</si>
  <si>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</si>
  <si>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</si>
  <si>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</si>
  <si>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</si>
  <si>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</si>
  <si>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</si>
  <si>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</si>
  <si>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</si>
  <si>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</si>
  <si>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</si>
  <si>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</si>
  <si>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</si>
  <si>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</si>
  <si>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</si>
  <si>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</si>
  <si>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</si>
  <si>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</si>
  <si>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</si>
  <si>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</si>
  <si>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</si>
  <si>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</si>
  <si>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</si>
  <si>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</si>
  <si>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</si>
  <si>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</si>
  <si>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</si>
  <si>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</si>
  <si>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</si>
  <si>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</si>
  <si>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</si>
  <si>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</si>
  <si>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</si>
  <si>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</si>
  <si>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</si>
  <si>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</si>
  <si>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</si>
  <si>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</si>
  <si>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</si>
  <si>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</si>
  <si>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</si>
  <si>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</si>
  <si>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</si>
  <si>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</si>
  <si>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</si>
  <si>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</si>
  <si>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</si>
  <si>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</si>
  <si>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</si>
  <si>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</si>
  <si>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</si>
  <si>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</si>
  <si>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</si>
  <si>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</si>
  <si>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</si>
  <si>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</si>
  <si>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</si>
  <si>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</si>
  <si>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</si>
  <si>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</si>
  <si>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</si>
  <si>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</si>
  <si>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</si>
  <si>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</si>
  <si>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</si>
  <si>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</si>
  <si>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</si>
  <si>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</si>
  <si>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</si>
  <si>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</si>
  <si>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</si>
  <si>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</si>
  <si>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</si>
  <si>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</si>
  <si>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</si>
  <si>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</si>
  <si>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</si>
  <si>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</si>
  <si>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</si>
  <si>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</si>
  <si>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</si>
  <si>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</si>
  <si>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</si>
  <si>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</si>
  <si>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</si>
  <si>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</si>
  <si>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</si>
  <si>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</si>
  <si>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</si>
  <si>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</si>
  <si>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</si>
  <si>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</si>
  <si>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</si>
  <si>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</si>
  <si>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</si>
  <si>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</si>
  <si>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</si>
  <si>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</si>
  <si>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</si>
  <si>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</si>
  <si>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</si>
  <si>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</si>
  <si>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</si>
  <si>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</si>
  <si>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</si>
  <si>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</si>
  <si>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</si>
  <si>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</si>
  <si>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</si>
  <si>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</si>
  <si>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</si>
  <si>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</si>
  <si>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</si>
  <si>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</si>
  <si>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</si>
  <si>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</si>
  <si>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</si>
  <si>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</si>
  <si>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</si>
  <si>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</si>
  <si>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</si>
  <si>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</si>
  <si>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</si>
  <si>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</si>
  <si>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</si>
  <si>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</si>
  <si>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</si>
  <si>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</si>
  <si>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</si>
  <si>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</si>
  <si>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</si>
  <si>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</si>
  <si>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</si>
  <si>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</si>
  <si>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</si>
  <si>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</si>
  <si>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</si>
  <si>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</si>
  <si>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</si>
  <si>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</si>
  <si>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</si>
  <si>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</si>
  <si>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</si>
  <si>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</si>
  <si>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</si>
  <si>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</si>
  <si>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</si>
  <si>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</si>
  <si>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</si>
  <si>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</si>
  <si>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</si>
  <si>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</si>
  <si>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</si>
  <si>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</si>
  <si>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</si>
  <si>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</si>
  <si>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</si>
  <si>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</si>
  <si>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</si>
  <si>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</si>
  <si>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</si>
  <si>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</si>
  <si>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</si>
  <si>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</si>
  <si>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</si>
  <si>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</si>
  <si>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</si>
  <si>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</si>
  <si>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</si>
  <si>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</si>
  <si>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</si>
  <si>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</si>
  <si>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</si>
  <si>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</si>
  <si>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</si>
  <si>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</si>
  <si>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</si>
  <si>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</si>
  <si>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</si>
  <si>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</si>
  <si>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</si>
  <si>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</si>
  <si>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</si>
  <si>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</si>
  <si>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</si>
  <si>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</si>
  <si>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</si>
  <si>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</si>
  <si>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</si>
  <si>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</si>
  <si>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</si>
  <si>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</si>
  <si>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</si>
  <si>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</si>
  <si>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</si>
  <si>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</si>
  <si>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</si>
  <si>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</si>
  <si>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</si>
  <si>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</si>
  <si>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</si>
  <si>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</si>
  <si>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</si>
  <si>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</si>
  <si>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</si>
  <si>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</si>
  <si>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</si>
  <si>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</si>
  <si>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</si>
  <si>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</si>
  <si>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</si>
  <si>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</si>
  <si>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</si>
  <si>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</si>
  <si>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</si>
  <si>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</si>
  <si>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</si>
  <si>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</si>
  <si>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</si>
  <si>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</si>
  <si>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</si>
  <si>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</si>
  <si>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</si>
  <si>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</si>
  <si>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</si>
  <si>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</si>
  <si>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</si>
  <si>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</si>
  <si>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</si>
  <si>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</si>
  <si>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</si>
  <si>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</si>
  <si>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</si>
  <si>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</si>
  <si>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</si>
  <si>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</si>
  <si>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</si>
  <si>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</si>
  <si>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</si>
  <si>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</si>
  <si>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</si>
  <si>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</si>
  <si>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</si>
  <si>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</si>
  <si>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</si>
  <si>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</si>
  <si>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</si>
  <si>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</si>
  <si>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</si>
  <si>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</si>
  <si>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</si>
  <si>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</si>
  <si>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</si>
  <si>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</si>
  <si>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</si>
  <si>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</si>
  <si>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</si>
  <si>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</si>
  <si>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</si>
  <si>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</si>
  <si>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</si>
  <si>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</si>
  <si>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</si>
  <si>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</si>
  <si>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</si>
  <si>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</si>
  <si>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</si>
  <si>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</si>
  <si>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</si>
  <si>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</si>
  <si>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</si>
  <si>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</si>
  <si>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</si>
  <si>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</si>
  <si>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</si>
  <si>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</si>
  <si>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</si>
  <si>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</si>
  <si>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</si>
  <si>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</si>
  <si>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</si>
  <si>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</si>
  <si>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</si>
  <si>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</si>
  <si>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</si>
  <si>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</si>
  <si>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</si>
  <si>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</si>
  <si>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</si>
  <si>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</si>
  <si>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</si>
  <si>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</si>
  <si>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</si>
  <si>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</si>
  <si>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</si>
  <si>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</si>
  <si>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</si>
  <si>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</si>
  <si>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</si>
  <si>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</si>
  <si>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</si>
  <si>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</si>
  <si>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</si>
  <si>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</si>
  <si>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</si>
  <si>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</si>
  <si>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</si>
  <si>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</si>
  <si>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</si>
  <si>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</si>
  <si>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</si>
  <si>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</si>
  <si>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</si>
  <si>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</si>
  <si>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</si>
  <si>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</si>
  <si>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</si>
  <si>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</si>
  <si>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</si>
  <si>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</si>
  <si>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</si>
  <si>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</si>
  <si>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</si>
  <si>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</si>
  <si>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</si>
  <si>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</si>
  <si>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</si>
  <si>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</si>
  <si>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</si>
  <si>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</si>
  <si>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</si>
  <si>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</si>
  <si>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</si>
  <si>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</si>
  <si>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</si>
  <si>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</si>
  <si>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</si>
  <si>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</si>
  <si>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</si>
  <si>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</si>
  <si>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</si>
  <si>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</si>
  <si>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</si>
  <si>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</si>
  <si>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</si>
  <si>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</si>
  <si>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</si>
  <si>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</si>
  <si>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</si>
  <si>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</si>
  <si>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</si>
  <si>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</si>
  <si>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</si>
  <si>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</si>
  <si>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</si>
  <si>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</si>
  <si>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</si>
  <si>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</si>
  <si>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</si>
  <si>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</si>
  <si>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</si>
  <si>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</si>
  <si>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</si>
  <si>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</si>
  <si>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</si>
  <si>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</si>
  <si>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</si>
  <si>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</si>
  <si>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</si>
  <si>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</si>
  <si>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</si>
  <si>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</si>
  <si>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</si>
  <si>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</si>
  <si>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</si>
  <si>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</si>
  <si>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</si>
  <si>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</si>
  <si>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</si>
  <si>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</si>
  <si>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</si>
  <si>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</si>
  <si>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</si>
  <si>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</si>
  <si>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</si>
  <si>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</si>
  <si>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</si>
  <si>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</si>
  <si>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</si>
  <si>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</si>
  <si>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</si>
  <si>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</si>
  <si>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</si>
  <si>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</si>
  <si>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</si>
  <si>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</si>
  <si>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</si>
  <si>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</si>
  <si>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</si>
  <si>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</si>
  <si>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</si>
  <si>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</si>
  <si>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</si>
  <si>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</si>
  <si>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</si>
  <si>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</si>
  <si>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</si>
  <si>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</si>
  <si>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</si>
  <si>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</si>
  <si>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</si>
  <si>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</si>
  <si>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</si>
  <si>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</si>
  <si>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</si>
  <si>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</si>
  <si>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</si>
  <si>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</si>
  <si>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</si>
  <si>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</si>
  <si>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</si>
  <si>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</si>
  <si>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</si>
  <si>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</si>
  <si>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</si>
  <si>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</si>
  <si>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</si>
  <si>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</si>
  <si>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</si>
  <si>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</si>
  <si>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</si>
  <si>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</si>
  <si>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</si>
  <si>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</si>
  <si>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</si>
  <si>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</si>
  <si>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</si>
  <si>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</si>
  <si>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</si>
  <si>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</si>
  <si>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</si>
  <si>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</si>
  <si>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</si>
  <si>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</si>
  <si>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</si>
  <si>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</si>
  <si>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</si>
  <si>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</si>
  <si>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</si>
  <si>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</si>
  <si>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</si>
  <si>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</si>
  <si>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</si>
  <si>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</si>
  <si>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</si>
  <si>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</si>
  <si>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</si>
  <si>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</si>
  <si>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</si>
  <si>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</si>
  <si>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</si>
  <si>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</si>
  <si>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</si>
  <si>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</si>
  <si>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</si>
  <si>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</si>
  <si>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</si>
  <si>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</si>
  <si>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</si>
  <si>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</si>
  <si>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</si>
  <si>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</si>
  <si>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</si>
  <si>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</si>
  <si>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</si>
  <si>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</si>
  <si>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</si>
  <si>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</si>
  <si>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</si>
  <si>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</si>
  <si>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</si>
  <si>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</si>
  <si>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</si>
  <si>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</si>
  <si>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</si>
  <si>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</si>
  <si>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</si>
  <si>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</si>
  <si>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</si>
  <si>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</si>
  <si>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</si>
  <si>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</si>
  <si>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</si>
  <si>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</si>
  <si>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</si>
  <si>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</si>
  <si>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</si>
  <si>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</si>
  <si>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</si>
  <si>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</si>
  <si>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</si>
  <si>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</si>
  <si>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</si>
  <si>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</si>
  <si>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</si>
  <si>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</si>
  <si>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</si>
  <si>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</si>
  <si>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</si>
  <si>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</si>
  <si>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</si>
  <si>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</si>
  <si>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</si>
  <si>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</si>
  <si>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</si>
  <si>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</si>
  <si>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</si>
  <si>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</si>
  <si>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</si>
  <si>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</si>
  <si>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</si>
  <si>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</si>
  <si>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</si>
  <si>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</si>
  <si>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</si>
  <si>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</si>
  <si>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</si>
  <si>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</si>
  <si>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</si>
  <si>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</si>
  <si>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</si>
  <si>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</si>
  <si>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</si>
  <si>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</si>
  <si>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</si>
  <si>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</si>
  <si>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</si>
  <si>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</si>
  <si>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</si>
  <si>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</si>
  <si>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</si>
  <si>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</si>
  <si>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</si>
  <si>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</si>
  <si>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</si>
  <si>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</si>
  <si>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</si>
  <si>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</si>
  <si>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</si>
  <si>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</si>
  <si>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</si>
  <si>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</si>
  <si>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</si>
  <si>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</si>
  <si>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</si>
  <si>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</si>
  <si>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</si>
  <si>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</si>
  <si>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</si>
  <si>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</si>
  <si>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</si>
  <si>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</si>
  <si>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</si>
  <si>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</si>
  <si>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</si>
  <si>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</si>
  <si>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</si>
  <si>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</si>
  <si>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</si>
  <si>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</si>
  <si>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</si>
  <si>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</si>
  <si>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</si>
  <si>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</si>
  <si>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</si>
  <si>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</si>
  <si>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</si>
  <si>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</si>
  <si>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</si>
  <si>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</si>
  <si>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</si>
  <si>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</si>
  <si>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</si>
  <si>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</si>
  <si>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</si>
  <si>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</si>
  <si>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</si>
  <si>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</si>
  <si>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</si>
  <si>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</si>
  <si>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</si>
  <si>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</si>
  <si>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</si>
  <si>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</si>
  <si>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</si>
  <si>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</si>
  <si>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</si>
  <si>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</si>
  <si>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</si>
  <si>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</si>
  <si>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</si>
  <si>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</si>
  <si>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</si>
  <si>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</si>
  <si>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</si>
  <si>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</si>
  <si>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</si>
  <si>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</si>
  <si>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</si>
  <si>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</si>
  <si>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</si>
  <si>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</si>
  <si>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</si>
  <si>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</si>
  <si>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</si>
  <si>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</si>
  <si>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</si>
  <si>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</si>
  <si>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</si>
  <si>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</si>
  <si>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</si>
  <si>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</si>
  <si>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</si>
  <si>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</si>
  <si>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</si>
  <si>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</si>
  <si>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</si>
  <si>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</si>
  <si>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</si>
  <si>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</si>
  <si>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</si>
  <si>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</si>
  <si>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</si>
  <si>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</si>
  <si>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</si>
  <si>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</si>
  <si>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</si>
  <si>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</si>
  <si>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</si>
  <si>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</si>
  <si>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</si>
  <si>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</si>
  <si>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</si>
  <si>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</si>
  <si>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</si>
  <si>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</si>
  <si>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</si>
  <si>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</si>
  <si>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</si>
  <si>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</si>
  <si>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</si>
  <si>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</si>
  <si>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</si>
  <si>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</si>
  <si>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</si>
  <si>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</si>
  <si>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</si>
  <si>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</si>
  <si>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</si>
  <si>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</si>
  <si>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</si>
  <si>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</si>
  <si>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</si>
  <si>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</si>
  <si>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</si>
  <si>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</si>
  <si>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</si>
  <si>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</si>
  <si>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</si>
  <si>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</si>
  <si>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</si>
  <si>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</si>
  <si>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</si>
  <si>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</si>
  <si>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</si>
  <si>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</si>
  <si>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</si>
  <si>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</si>
  <si>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</si>
  <si>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</si>
  <si>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</si>
  <si>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</si>
  <si>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</si>
  <si>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</si>
  <si>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</si>
  <si>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</si>
  <si>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</si>
  <si>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</si>
  <si>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</si>
  <si>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</si>
  <si>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</si>
  <si>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</si>
  <si>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</si>
  <si>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</si>
  <si>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</si>
  <si>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</si>
  <si>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</si>
  <si>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</si>
  <si>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</si>
  <si>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</si>
  <si>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</si>
  <si>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</si>
  <si>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</si>
  <si>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</si>
  <si>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</si>
  <si>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</si>
  <si>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</si>
  <si>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</si>
  <si>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</si>
  <si>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</si>
  <si>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</si>
  <si>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</si>
  <si>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</si>
  <si>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</si>
  <si>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</si>
  <si>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</si>
  <si>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</si>
  <si>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</si>
  <si>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</si>
  <si>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</si>
  <si>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</si>
  <si>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</si>
  <si>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</si>
  <si>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</si>
  <si>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</si>
  <si>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</si>
  <si>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</si>
  <si>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</si>
  <si>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</si>
  <si>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</si>
  <si>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</si>
  <si>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</si>
  <si>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</si>
  <si>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</si>
  <si>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</si>
  <si>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</si>
  <si>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</si>
  <si>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</si>
  <si>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</si>
  <si>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</si>
  <si>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</si>
  <si>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</si>
  <si>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</si>
  <si>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</si>
  <si>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</si>
  <si>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</si>
  <si>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</si>
  <si>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</si>
  <si>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</si>
  <si>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</si>
  <si>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</si>
  <si>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</si>
  <si>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</si>
  <si>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</si>
  <si>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</si>
  <si>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</si>
  <si>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</si>
  <si>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</si>
  <si>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</si>
  <si>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</si>
  <si>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</si>
  <si>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</si>
  <si>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</si>
  <si>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</si>
  <si>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</si>
  <si>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</si>
  <si>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</si>
  <si>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</si>
  <si>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</si>
  <si>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</si>
  <si>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</si>
  <si>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</si>
  <si>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</si>
  <si>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</si>
  <si>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</si>
  <si>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</si>
  <si>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</si>
  <si>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</si>
  <si>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</si>
  <si>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</si>
  <si>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</si>
  <si>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</si>
  <si>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</si>
  <si>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</si>
  <si>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</si>
  <si>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</si>
  <si>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</si>
  <si>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</si>
  <si>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</si>
  <si>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</si>
  <si>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</si>
  <si>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</si>
  <si>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</si>
  <si>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</si>
  <si>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</si>
  <si>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</si>
  <si>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</si>
  <si>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</si>
  <si>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</si>
  <si>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</si>
  <si>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</si>
  <si>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</si>
  <si>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</si>
  <si>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</si>
  <si>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</si>
  <si>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</si>
  <si>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</si>
  <si>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</si>
  <si>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</si>
  <si>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</si>
  <si>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</si>
  <si>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</si>
  <si>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</si>
  <si>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</si>
  <si>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</si>
  <si>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</si>
  <si>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</si>
  <si>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</si>
  <si>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</si>
  <si>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</si>
  <si>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</si>
  <si>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</si>
  <si>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</si>
  <si>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</si>
  <si>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</si>
  <si>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</si>
  <si>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</si>
  <si>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</si>
  <si>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</si>
  <si>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</si>
  <si>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</si>
  <si>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</si>
  <si>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</si>
  <si>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</si>
  <si>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</si>
  <si>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</si>
  <si>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</si>
  <si>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</si>
  <si>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</si>
  <si>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</si>
  <si>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</si>
  <si>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</si>
  <si>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</si>
  <si>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</si>
  <si>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</si>
  <si>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</si>
  <si>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</si>
  <si>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</si>
  <si>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</si>
  <si>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</si>
  <si>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</si>
  <si>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</si>
  <si>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</si>
  <si>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</si>
  <si>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</si>
  <si>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</si>
  <si>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</si>
  <si>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</si>
  <si>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</si>
  <si>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</si>
  <si>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</si>
  <si>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</si>
  <si>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</si>
  <si>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</si>
  <si>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</si>
  <si>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</si>
  <si>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</si>
  <si>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</si>
  <si>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</si>
  <si>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</si>
  <si>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</si>
  <si>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</si>
  <si>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</si>
  <si>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</si>
  <si>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</si>
  <si>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</si>
  <si>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</si>
  <si>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</si>
  <si>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</si>
  <si>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</si>
  <si>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</si>
  <si>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</si>
  <si>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</si>
  <si>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</si>
  <si>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</si>
  <si>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</si>
  <si>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</si>
  <si>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</si>
  <si>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</si>
  <si>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</si>
  <si>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</si>
  <si>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</si>
  <si>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</si>
  <si>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</si>
  <si>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</si>
  <si>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</si>
  <si>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</si>
  <si>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</si>
  <si>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</si>
  <si>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</si>
  <si>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</si>
  <si>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</si>
  <si>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</si>
  <si>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</si>
  <si>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</si>
  <si>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</si>
  <si>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</si>
  <si>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</si>
  <si>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</si>
  <si>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</si>
  <si>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</si>
  <si>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</si>
  <si>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</si>
  <si>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</si>
  <si>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</si>
  <si>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</si>
  <si>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</si>
  <si>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</si>
  <si>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</si>
  <si>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</si>
  <si>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</si>
  <si>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</si>
  <si>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</si>
  <si>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</si>
  <si>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</si>
  <si>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</si>
  <si>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</si>
  <si>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</si>
  <si>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</si>
  <si>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</si>
  <si>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</si>
  <si>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</si>
  <si>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</si>
  <si>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</si>
  <si>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</si>
  <si>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</si>
  <si>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</si>
  <si>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</si>
  <si>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</si>
  <si>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</si>
  <si>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</si>
  <si>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</si>
  <si>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</si>
  <si>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</si>
  <si>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</si>
  <si>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</si>
  <si>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</si>
  <si>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</si>
  <si>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</si>
  <si>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</si>
  <si>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</si>
  <si>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</si>
  <si>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</si>
  <si>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</si>
  <si>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</si>
  <si>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</si>
  <si>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</si>
  <si>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</si>
  <si>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</si>
  <si>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</si>
  <si>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</si>
  <si>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</si>
  <si>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</si>
  <si>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</si>
  <si>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</si>
  <si>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</si>
  <si>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</si>
  <si>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</si>
  <si>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</si>
  <si>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</si>
  <si>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</si>
  <si>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</si>
  <si>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</si>
  <si>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</si>
  <si>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</si>
  <si>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</si>
  <si>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</si>
  <si>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</si>
  <si>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</si>
  <si>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</si>
  <si>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</si>
  <si>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</si>
  <si>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</si>
  <si>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</si>
  <si>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</si>
  <si>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</si>
  <si>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</si>
  <si>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</si>
  <si>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</si>
  <si>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</si>
  <si>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</si>
  <si>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</si>
  <si>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</si>
  <si>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</si>
  <si>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</si>
  <si>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</si>
  <si>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</si>
  <si>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</si>
  <si>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</si>
  <si>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</si>
  <si>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</si>
  <si>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</si>
  <si>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</si>
  <si>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</si>
  <si>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</si>
  <si>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</si>
  <si>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</si>
  <si>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</si>
  <si>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</si>
  <si>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</si>
  <si>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</si>
  <si>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</si>
  <si>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</si>
  <si>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</si>
  <si>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</si>
  <si>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</si>
  <si>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</si>
  <si>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</si>
  <si>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</si>
  <si>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</si>
  <si>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</si>
  <si>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</si>
  <si>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</si>
  <si>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</si>
  <si>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</si>
  <si>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</si>
  <si>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</si>
  <si>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</si>
  <si>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</si>
  <si>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</si>
  <si>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</si>
  <si>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</si>
  <si>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</si>
  <si>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</si>
  <si>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</si>
  <si>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</si>
  <si>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</si>
  <si>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</si>
  <si>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</si>
  <si>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</si>
  <si>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</si>
  <si>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</si>
  <si>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</si>
  <si>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</si>
  <si>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</si>
  <si>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</si>
  <si>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</si>
  <si>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</si>
  <si>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</si>
  <si>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</si>
  <si>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</si>
  <si>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</si>
  <si>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</si>
  <si>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</si>
  <si>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</si>
  <si>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</si>
  <si>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</si>
  <si>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</si>
  <si>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</si>
  <si>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</si>
  <si>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</si>
  <si>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</si>
  <si>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</si>
  <si>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</si>
  <si>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</si>
  <si>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</si>
  <si>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</si>
  <si>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</si>
  <si>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</si>
  <si>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</si>
  <si>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</si>
  <si>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</si>
  <si>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</si>
  <si>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</si>
  <si>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</si>
  <si>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</si>
  <si>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</si>
  <si>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</si>
  <si>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</si>
  <si>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</si>
  <si>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</si>
  <si>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</si>
  <si>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</si>
  <si>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</si>
  <si>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</si>
  <si>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</si>
  <si>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</si>
  <si>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</si>
  <si>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</si>
  <si>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</si>
  <si>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</si>
  <si>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</si>
  <si>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</si>
  <si>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</si>
  <si>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</si>
  <si>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</si>
  <si>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</si>
  <si>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</si>
  <si>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</si>
  <si>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</si>
  <si>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</si>
  <si>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</si>
  <si>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</si>
  <si>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</si>
  <si>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</si>
  <si>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</si>
  <si>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</si>
  <si>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</si>
  <si>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</si>
  <si>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</si>
  <si>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</si>
  <si>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</si>
  <si>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</si>
  <si>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</si>
  <si>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</si>
  <si>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</si>
  <si>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</si>
  <si>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</si>
  <si>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</si>
  <si>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</si>
  <si>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</si>
  <si>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</si>
  <si>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</si>
  <si>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</si>
  <si>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</si>
  <si>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</si>
  <si>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</si>
  <si>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</si>
  <si>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</si>
  <si>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</si>
  <si>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</si>
  <si>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</si>
  <si>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</si>
  <si>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</si>
  <si>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</si>
  <si>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</si>
  <si>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</si>
  <si>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</si>
  <si>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</si>
  <si>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</si>
  <si>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</si>
  <si>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</si>
  <si>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</si>
  <si>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</si>
  <si>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</si>
  <si>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</si>
  <si>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</si>
  <si>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</si>
  <si>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</si>
  <si>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</si>
  <si>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</si>
  <si>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</si>
  <si>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</si>
  <si>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</si>
  <si>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</si>
  <si>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</si>
  <si>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</si>
  <si>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</si>
  <si>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</si>
  <si>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</si>
  <si>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</si>
  <si>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</si>
  <si>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</si>
  <si>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</si>
  <si>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</si>
  <si>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</si>
  <si>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</si>
  <si>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</si>
  <si>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</si>
  <si>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</si>
  <si>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</si>
  <si>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</si>
  <si>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</si>
  <si>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</si>
  <si>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</si>
  <si>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</si>
  <si>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</si>
  <si>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</si>
  <si>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</si>
  <si>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</si>
  <si>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</si>
  <si>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</si>
  <si>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</si>
  <si>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</si>
  <si>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</si>
  <si>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</si>
  <si>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</si>
  <si>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</si>
  <si>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</si>
  <si>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</si>
  <si>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</si>
  <si>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</si>
  <si>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</si>
  <si>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</si>
  <si>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</si>
  <si>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</si>
  <si>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</si>
  <si>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</si>
  <si>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</si>
  <si>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</si>
  <si>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</si>
  <si>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</si>
  <si>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</si>
  <si>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</si>
  <si>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</si>
  <si>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</si>
  <si>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</si>
  <si>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</si>
  <si>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</si>
  <si>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</si>
  <si>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</si>
  <si>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</si>
  <si>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</si>
  <si>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</si>
  <si>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</si>
  <si>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</si>
  <si>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</si>
  <si>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</si>
  <si>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</si>
  <si>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</si>
  <si>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</si>
  <si>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</si>
  <si>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</si>
  <si>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</si>
  <si>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</si>
  <si>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</si>
  <si>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</si>
  <si>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</si>
  <si>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</si>
  <si>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</si>
  <si>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</si>
  <si>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</si>
  <si>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</si>
  <si>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</si>
  <si>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</si>
  <si>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</si>
  <si>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</si>
  <si>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</si>
  <si>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</si>
  <si>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</si>
  <si>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</si>
  <si>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</si>
  <si>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</si>
  <si>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</si>
  <si>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</si>
  <si>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</si>
  <si>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</si>
  <si>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</si>
  <si>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</si>
  <si>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</si>
  <si>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</si>
  <si>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</si>
  <si>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</si>
  <si>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</si>
  <si>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</si>
  <si>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</si>
  <si>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</si>
  <si>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</si>
  <si>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</si>
  <si>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</si>
  <si>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</si>
  <si>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</si>
  <si>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</si>
  <si>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</si>
  <si>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</si>
  <si>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</si>
  <si>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</si>
  <si>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</si>
  <si>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</si>
  <si>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</si>
  <si>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</si>
  <si>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</si>
  <si>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</si>
  <si>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</si>
  <si>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</si>
  <si>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</si>
  <si>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</si>
  <si>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</si>
  <si>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</si>
  <si>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</si>
  <si>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</si>
  <si>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</si>
  <si>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</si>
  <si>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</si>
  <si>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</si>
  <si>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</si>
  <si>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</si>
  <si>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</si>
  <si>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</si>
  <si>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</si>
  <si>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</si>
  <si>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</si>
  <si>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</si>
  <si>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</si>
  <si>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</si>
  <si>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</si>
  <si>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</si>
  <si>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</si>
  <si>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</si>
  <si>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</si>
  <si>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</si>
  <si>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</si>
  <si>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</si>
  <si>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</si>
  <si>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</si>
  <si>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</si>
  <si>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</si>
  <si>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</si>
  <si>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</si>
  <si>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</si>
  <si>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</si>
  <si>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</si>
  <si>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</si>
  <si>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</si>
  <si>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</si>
  <si>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</si>
  <si>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</si>
  <si>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</si>
  <si>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</si>
  <si>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</si>
  <si>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</si>
  <si>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</si>
  <si>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</si>
  <si>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</si>
  <si>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</si>
  <si>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</si>
  <si>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</si>
  <si>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</si>
  <si>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</si>
  <si>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</si>
  <si>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</si>
  <si>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</si>
  <si>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</si>
  <si>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</si>
  <si>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</si>
  <si>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</si>
  <si>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</si>
  <si>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</si>
  <si>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</si>
  <si>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</si>
  <si>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</si>
  <si>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</si>
  <si>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</si>
  <si>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</si>
  <si>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</si>
  <si>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</si>
  <si>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</si>
  <si>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</si>
  <si>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</si>
  <si>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</si>
  <si>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</si>
  <si>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</si>
  <si>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</si>
  <si>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</si>
  <si>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</si>
  <si>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</si>
  <si>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</si>
  <si>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</si>
  <si>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</si>
  <si>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</si>
  <si>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</si>
  <si>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</si>
  <si>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</si>
  <si>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</si>
  <si>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</si>
  <si>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</si>
  <si>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</si>
  <si>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</si>
  <si>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</si>
  <si>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</si>
  <si>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</si>
  <si>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</si>
  <si>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</si>
  <si>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</si>
  <si>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</si>
  <si>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</si>
  <si>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</si>
  <si>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</si>
  <si>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</si>
  <si>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</si>
  <si>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</si>
  <si>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</si>
  <si>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</si>
  <si>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</si>
  <si>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</si>
  <si>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</si>
  <si>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</si>
  <si>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</si>
  <si>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</si>
  <si>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</si>
  <si>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</si>
  <si>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</si>
  <si>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</si>
  <si>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</si>
  <si>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</si>
  <si>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</si>
  <si>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</si>
  <si>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</si>
  <si>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</si>
  <si>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</si>
  <si>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</si>
  <si>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</si>
  <si>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</si>
  <si>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</si>
  <si>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</si>
  <si>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</si>
  <si>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</si>
  <si>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</si>
  <si>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</si>
  <si>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</si>
  <si>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</si>
  <si>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</si>
  <si>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</si>
  <si>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</si>
  <si>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</si>
  <si>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</si>
  <si>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</si>
  <si>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</si>
  <si>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</si>
  <si>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</si>
  <si>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</si>
  <si>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</si>
  <si>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</si>
  <si>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</si>
  <si>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</si>
  <si>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</si>
  <si>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</si>
  <si>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</si>
  <si>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</si>
  <si>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</si>
  <si>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</si>
  <si>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</si>
  <si>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</si>
  <si>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</si>
  <si>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</si>
  <si>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</si>
  <si>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</si>
  <si>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</si>
  <si>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</si>
  <si>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</si>
  <si>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</si>
  <si>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</si>
  <si>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</si>
  <si>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</si>
  <si>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</si>
  <si>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</si>
  <si>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</si>
  <si>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</si>
  <si>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</si>
  <si>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</si>
  <si>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</si>
  <si>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</si>
  <si>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</si>
  <si>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</si>
  <si>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</si>
  <si>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</si>
  <si>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</si>
  <si>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</si>
  <si>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</si>
  <si>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</si>
  <si>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</si>
  <si>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</si>
  <si>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</si>
  <si>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</si>
  <si>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</si>
  <si>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</si>
  <si>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</si>
  <si>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</si>
  <si>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</si>
  <si>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</si>
  <si>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</si>
  <si>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</si>
  <si>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</si>
  <si>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</si>
  <si>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</si>
  <si>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</si>
  <si>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</si>
  <si>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</si>
  <si>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</si>
  <si>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</si>
  <si>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</si>
  <si>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</si>
  <si>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</si>
  <si>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</si>
  <si>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</si>
  <si>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</si>
  <si>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</si>
  <si>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</si>
  <si>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</si>
  <si>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</si>
  <si>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</si>
  <si>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</si>
  <si>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</si>
  <si>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</si>
  <si>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</si>
  <si>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</si>
  <si>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</si>
  <si>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</si>
  <si>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</si>
  <si>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</si>
  <si>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</si>
  <si>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</si>
  <si>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</si>
  <si>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</si>
  <si>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</si>
  <si>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</si>
  <si>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</si>
  <si>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</si>
  <si>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</si>
  <si>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</si>
  <si>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</si>
  <si>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</si>
  <si>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</si>
  <si>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</si>
  <si>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</si>
  <si>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</si>
  <si>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</si>
  <si>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</si>
  <si>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</si>
  <si>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</si>
  <si>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</si>
  <si>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</si>
  <si>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</si>
  <si>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</si>
  <si>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</si>
  <si>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</si>
  <si>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</si>
  <si>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</si>
  <si>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</si>
  <si>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</si>
  <si>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</si>
  <si>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</si>
  <si>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</si>
  <si>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</si>
  <si>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</si>
  <si>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</si>
  <si>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</si>
  <si>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</si>
  <si>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</si>
  <si>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</si>
  <si>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</si>
  <si>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</si>
  <si>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</si>
  <si>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</si>
  <si>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</si>
  <si>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</si>
  <si>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</si>
  <si>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</si>
  <si>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</si>
  <si>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</si>
  <si>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</si>
  <si>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</si>
  <si>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</si>
  <si>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</si>
  <si>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</si>
  <si>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</si>
  <si>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</si>
  <si>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</si>
  <si>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</si>
  <si>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</si>
  <si>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</si>
  <si>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</si>
  <si>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</si>
  <si>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</si>
  <si>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</si>
  <si>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</si>
  <si>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</si>
  <si>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</si>
  <si>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</si>
  <si>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</si>
  <si>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</si>
  <si>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</si>
  <si>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</si>
  <si>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</si>
  <si>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</si>
  <si>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</si>
  <si>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</si>
  <si>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</si>
  <si>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</si>
  <si>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</si>
  <si>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</si>
  <si>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</si>
  <si>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</si>
  <si>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</si>
  <si>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</si>
  <si>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</si>
  <si>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</si>
  <si>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</si>
  <si>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</si>
  <si>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</si>
  <si>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</si>
  <si>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</si>
  <si>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</si>
  <si>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</si>
  <si>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</si>
  <si>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</si>
  <si>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</si>
  <si>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</si>
  <si>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</si>
  <si>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</si>
  <si>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</si>
  <si>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</si>
  <si>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</si>
  <si>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</si>
  <si>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</si>
  <si>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</si>
  <si>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</si>
  <si>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</si>
  <si>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</si>
  <si>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</si>
  <si>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</si>
  <si>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</si>
  <si>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</si>
  <si>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</si>
  <si>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</si>
  <si>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</si>
  <si>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</si>
  <si>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</si>
  <si>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</si>
  <si>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</si>
  <si>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</si>
  <si>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</si>
  <si>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</si>
  <si>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</si>
  <si>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</si>
  <si>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</si>
  <si>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</si>
  <si>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</si>
  <si>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</si>
  <si>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</si>
  <si>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</si>
  <si>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</si>
  <si>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</si>
  <si>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</si>
  <si>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</si>
  <si>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</si>
  <si>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</si>
  <si>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</si>
  <si>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</si>
  <si>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</si>
  <si>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</si>
  <si>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</si>
  <si>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</si>
  <si>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</si>
  <si>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</si>
  <si>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</si>
  <si>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</si>
  <si>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</si>
  <si>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</si>
  <si>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</si>
  <si>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</si>
  <si>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</si>
  <si>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</si>
  <si>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</si>
  <si>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</si>
  <si>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</si>
  <si>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</si>
  <si>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</si>
  <si>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</si>
  <si>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</si>
  <si>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</si>
  <si>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</si>
  <si>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</si>
  <si>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</si>
  <si>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</si>
  <si>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</si>
  <si>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</si>
  <si>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</si>
  <si>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</si>
  <si>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</si>
  <si>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</si>
  <si>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</si>
  <si>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</si>
  <si>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</si>
  <si>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</si>
  <si>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</si>
  <si>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</si>
  <si>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</si>
  <si>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</si>
  <si>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</si>
  <si>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</si>
  <si>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</si>
  <si>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</si>
  <si>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</si>
  <si>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</si>
  <si>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</si>
  <si>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</si>
  <si>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</si>
  <si>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</si>
  <si>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</si>
  <si>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</si>
  <si>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</si>
  <si>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</si>
  <si>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</si>
  <si>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</si>
  <si>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</si>
  <si>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</si>
  <si>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</si>
  <si>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</si>
  <si>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</si>
  <si>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</si>
  <si>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</si>
  <si>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</si>
  <si>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</si>
  <si>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</si>
  <si>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</si>
  <si>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</si>
  <si>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</si>
  <si>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</si>
  <si>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</si>
  <si>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</si>
  <si>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</si>
  <si>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</si>
  <si>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</si>
  <si>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</si>
  <si>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</si>
  <si>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</si>
  <si>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</si>
  <si>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</si>
  <si>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</si>
  <si>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</si>
  <si>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</si>
  <si>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</si>
  <si>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</si>
  <si>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</si>
  <si>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</si>
  <si>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</si>
  <si>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</si>
  <si>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</si>
  <si>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</si>
  <si>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</si>
  <si>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</si>
  <si>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</si>
  <si>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</si>
  <si>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</si>
  <si>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</si>
  <si>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</si>
  <si>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</si>
  <si>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</si>
  <si>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</si>
  <si>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</si>
  <si>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</si>
  <si>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</si>
  <si>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</si>
  <si>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</si>
  <si>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</si>
  <si>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</si>
  <si>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</si>
  <si>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</si>
  <si>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</si>
  <si>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</si>
  <si>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</si>
  <si>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</si>
  <si>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</si>
  <si>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</si>
  <si>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</si>
  <si>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</si>
  <si>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</si>
  <si>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</si>
  <si>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</si>
  <si>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</si>
  <si>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</si>
  <si>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</si>
  <si>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</si>
  <si>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</si>
  <si>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</si>
  <si>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</si>
  <si>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</si>
  <si>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</si>
  <si>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</si>
  <si>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</si>
  <si>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</si>
  <si>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</si>
  <si>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</si>
  <si>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</si>
  <si>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</si>
  <si>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</si>
  <si>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</si>
  <si>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</si>
  <si>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</si>
  <si>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</si>
  <si>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</si>
  <si>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</si>
  <si>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</si>
  <si>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</si>
  <si>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</si>
  <si>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</si>
  <si>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</si>
  <si>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</si>
  <si>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</si>
  <si>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</si>
  <si>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</si>
  <si>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</si>
  <si>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</si>
  <si>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</si>
  <si>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</si>
  <si>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</si>
  <si>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</si>
  <si>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</si>
  <si>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</si>
  <si>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</si>
  <si>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</si>
  <si>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</si>
  <si>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</si>
  <si>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</si>
  <si>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</si>
  <si>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</si>
  <si>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</si>
  <si>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</si>
  <si>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</si>
  <si>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</si>
  <si>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</si>
  <si>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</si>
  <si>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</si>
  <si>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</si>
  <si>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</si>
  <si>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</si>
  <si>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</si>
  <si>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</si>
  <si>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</si>
  <si>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</si>
  <si>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</si>
  <si>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</si>
  <si>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</si>
  <si>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</si>
  <si>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</si>
  <si>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</si>
  <si>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</si>
  <si>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</si>
  <si>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</si>
  <si>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</si>
  <si>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</si>
  <si>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</si>
  <si>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</si>
  <si>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</si>
  <si>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</si>
  <si>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</si>
  <si>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</si>
  <si>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</si>
  <si>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</si>
  <si>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</si>
  <si>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</si>
  <si>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</si>
  <si>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</si>
  <si>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</si>
  <si>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</si>
  <si>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</si>
  <si>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</si>
  <si>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</si>
  <si>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</si>
  <si>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</si>
  <si>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</si>
  <si>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</si>
  <si>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</si>
  <si>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</si>
  <si>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</si>
  <si>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</si>
  <si>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</si>
  <si>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</si>
  <si>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</si>
  <si>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</si>
  <si>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</si>
  <si>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</si>
  <si>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</si>
  <si>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</si>
  <si>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</si>
  <si>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</si>
  <si>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</si>
  <si>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</si>
  <si>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</si>
  <si>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</si>
  <si>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</si>
  <si>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</si>
  <si>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</si>
  <si>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</si>
  <si>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</si>
  <si>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</si>
  <si>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</si>
  <si>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</si>
  <si>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</si>
  <si>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</si>
  <si>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</si>
  <si>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</si>
  <si>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</si>
  <si>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</si>
  <si>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</si>
  <si>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</si>
  <si>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</si>
  <si>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</si>
  <si>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</si>
  <si>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</si>
  <si>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</si>
  <si>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</si>
  <si>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</si>
  <si>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</si>
  <si>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</si>
  <si>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</si>
  <si>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</si>
  <si>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</si>
  <si>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</si>
  <si>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</si>
  <si>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</si>
  <si>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</si>
  <si>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</si>
  <si>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</si>
  <si>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</si>
  <si>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</si>
  <si>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</si>
  <si>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</si>
  <si>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</si>
  <si>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</si>
  <si>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</si>
  <si>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</si>
  <si>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</si>
  <si>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</si>
  <si>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</si>
  <si>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</si>
  <si>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</si>
  <si>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</si>
  <si>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</si>
  <si>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</si>
  <si>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</si>
  <si>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</si>
  <si>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</si>
  <si>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</si>
  <si>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</si>
  <si>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</si>
  <si>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</si>
  <si>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</si>
  <si>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</si>
  <si>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</si>
  <si>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</si>
  <si>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</si>
  <si>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</si>
  <si>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</si>
  <si>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</si>
  <si>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</si>
  <si>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</si>
  <si>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</si>
  <si>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</si>
  <si>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</si>
  <si>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</si>
  <si>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</si>
  <si>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</si>
  <si>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</si>
  <si>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</si>
  <si>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</si>
  <si>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</si>
  <si>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</si>
  <si>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</si>
  <si>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</si>
  <si>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</si>
  <si>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</si>
  <si>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</si>
  <si>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</si>
  <si>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</si>
  <si>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</si>
  <si>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</si>
  <si>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</si>
  <si>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</si>
  <si>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</si>
  <si>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</si>
  <si>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</si>
  <si>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</si>
  <si>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</si>
  <si>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</si>
  <si>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</si>
  <si>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</si>
  <si>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</si>
  <si>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</si>
  <si>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</si>
  <si>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</si>
  <si>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</si>
  <si>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</si>
  <si>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</si>
  <si>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</si>
  <si>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</si>
  <si>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</si>
  <si>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</si>
  <si>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</si>
  <si>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</si>
  <si>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</si>
  <si>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</si>
  <si>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</si>
  <si>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</si>
  <si>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</si>
  <si>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</si>
  <si>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</si>
  <si>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</si>
  <si>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</si>
  <si>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</si>
  <si>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</si>
  <si>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</si>
  <si>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</si>
  <si>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</si>
  <si>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</si>
  <si>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</si>
  <si>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</si>
  <si>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</si>
  <si>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</si>
  <si>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</si>
  <si>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</si>
  <si>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</si>
  <si>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</si>
  <si>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</si>
  <si>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</si>
  <si>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</si>
  <si>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</si>
  <si>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</si>
  <si>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</si>
  <si>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</si>
  <si>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</si>
  <si>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</si>
  <si>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</si>
  <si>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</si>
  <si>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</si>
  <si>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</si>
  <si>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</si>
  <si>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</si>
  <si>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</si>
  <si>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</si>
  <si>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</si>
  <si>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</si>
  <si>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</si>
  <si>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</si>
  <si>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</si>
  <si>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</si>
  <si>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</si>
  <si>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</si>
  <si>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</si>
  <si>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</si>
  <si>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</si>
  <si>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</si>
  <si>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</si>
  <si>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</si>
  <si>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</si>
  <si>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</si>
  <si>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</si>
  <si>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</si>
  <si>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</si>
  <si>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</si>
  <si>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</si>
  <si>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</si>
  <si>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</si>
  <si>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</si>
  <si>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</si>
  <si>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</si>
  <si>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</si>
  <si>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</si>
  <si>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</si>
  <si>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</si>
  <si>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</si>
  <si>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</si>
  <si>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</si>
  <si>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</si>
  <si>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</si>
  <si>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</si>
  <si>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</si>
  <si>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</si>
  <si>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</si>
  <si>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</si>
  <si>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</si>
  <si>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</si>
  <si>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</si>
  <si>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</si>
  <si>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</si>
  <si>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</si>
  <si>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</si>
  <si>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</si>
  <si>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</si>
  <si>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</si>
  <si>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</si>
  <si>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</si>
  <si>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</si>
  <si>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</si>
  <si>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</si>
  <si>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</si>
  <si>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</si>
  <si>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</si>
  <si>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</si>
  <si>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</si>
  <si>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</si>
  <si>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</si>
  <si>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</si>
  <si>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</si>
  <si>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</si>
  <si>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</si>
  <si>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</si>
  <si>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</si>
  <si>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</si>
  <si>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</si>
  <si>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</si>
  <si>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</si>
  <si>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</si>
  <si>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</si>
  <si>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</si>
  <si>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</si>
  <si>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</si>
  <si>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</si>
  <si>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</si>
  <si>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</si>
  <si>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</si>
  <si>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</si>
  <si>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</si>
  <si>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</si>
  <si>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</si>
  <si>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</si>
  <si>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</si>
  <si>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</si>
  <si>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</si>
  <si>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</si>
  <si>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</si>
  <si>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</si>
  <si>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</si>
  <si>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</si>
  <si>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</si>
  <si>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</si>
  <si>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</si>
  <si>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</si>
  <si>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</si>
  <si>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</si>
  <si>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</si>
  <si>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</si>
  <si>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</si>
  <si>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</si>
  <si>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</si>
  <si>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</si>
  <si>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</si>
  <si>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</si>
  <si>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</si>
  <si>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</si>
  <si>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</si>
  <si>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</si>
  <si>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</si>
  <si>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</si>
  <si>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</si>
  <si>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</si>
  <si>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</si>
  <si>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</si>
  <si>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</si>
  <si>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</si>
  <si>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</si>
  <si>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</si>
  <si>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</si>
  <si>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</si>
  <si>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</si>
  <si>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</si>
  <si>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</si>
  <si>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</si>
  <si>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</si>
  <si>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</si>
  <si>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</si>
  <si>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</si>
  <si>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</si>
  <si>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</si>
  <si>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</si>
  <si>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</si>
  <si>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</si>
  <si>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</si>
  <si>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</si>
  <si>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</si>
  <si>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</si>
  <si>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</si>
  <si>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</si>
  <si>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</si>
  <si>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</si>
  <si>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</si>
  <si>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</si>
  <si>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</si>
  <si>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</si>
  <si>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</si>
  <si>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</si>
  <si>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</si>
  <si>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</si>
  <si>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</si>
  <si>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</si>
  <si>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</si>
  <si>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</si>
  <si>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</si>
  <si>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</si>
  <si>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</si>
  <si>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</si>
  <si>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</si>
  <si>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</si>
  <si>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</si>
  <si>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</si>
  <si>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</si>
  <si>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</si>
  <si>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</si>
  <si>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</si>
  <si>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</si>
  <si>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</si>
  <si>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</si>
  <si>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</si>
  <si>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</si>
  <si>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</si>
  <si>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</si>
  <si>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</si>
  <si>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</si>
  <si>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</si>
  <si>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</si>
  <si>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</si>
  <si>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</si>
  <si>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</si>
  <si>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</si>
  <si>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</si>
  <si>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</si>
  <si>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</si>
  <si>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</si>
  <si>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</si>
  <si>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</si>
  <si>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</si>
  <si>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</si>
  <si>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</si>
  <si>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</si>
  <si>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</si>
  <si>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</si>
  <si>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</si>
  <si>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</si>
  <si>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</si>
  <si>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</si>
  <si>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</si>
  <si>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</si>
  <si>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</si>
  <si>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</si>
  <si>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</si>
  <si>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</si>
  <si>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</si>
  <si>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</si>
  <si>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</si>
  <si>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</si>
  <si>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</si>
  <si>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</si>
  <si>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</si>
  <si>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</si>
  <si>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</si>
  <si>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</si>
  <si>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</si>
  <si>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</si>
  <si>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</si>
  <si>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</si>
  <si>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</si>
  <si>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</si>
  <si>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</si>
  <si>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</si>
  <si>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</si>
  <si>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</si>
  <si>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</si>
  <si>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</si>
  <si>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</si>
  <si>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</si>
  <si>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</si>
  <si>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</si>
  <si>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</si>
  <si>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</si>
  <si>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</si>
  <si>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</si>
  <si>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</si>
  <si>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</si>
  <si>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</si>
  <si>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</si>
  <si>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</si>
  <si>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</si>
  <si>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</si>
  <si>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</si>
  <si>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</si>
  <si>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</si>
  <si>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</si>
  <si>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</si>
  <si>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</si>
  <si>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</si>
  <si>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</si>
  <si>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</si>
  <si>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</si>
  <si>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</si>
  <si>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</si>
  <si>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</si>
  <si>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</si>
  <si>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</si>
  <si>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</si>
  <si>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</si>
  <si>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</si>
  <si>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</si>
  <si>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</si>
  <si>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</si>
  <si>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</si>
  <si>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</si>
  <si>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</si>
  <si>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</si>
  <si>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</si>
  <si>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</si>
  <si>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</si>
  <si>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</si>
  <si>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</si>
  <si>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</si>
  <si>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</si>
  <si>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</si>
  <si>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</si>
  <si>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</si>
  <si>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</si>
  <si>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</si>
  <si>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</si>
  <si>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</si>
  <si>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</si>
  <si>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</si>
  <si>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</si>
  <si>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</si>
  <si>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</si>
  <si>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</si>
  <si>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</si>
  <si>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</si>
  <si>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</si>
  <si>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</si>
  <si>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</si>
  <si>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</si>
  <si>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</si>
  <si>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</si>
  <si>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</si>
  <si>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</si>
  <si>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</si>
  <si>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</si>
  <si>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</si>
  <si>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</si>
  <si>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</si>
  <si>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</si>
  <si>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</si>
  <si>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</si>
  <si>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</si>
  <si>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</si>
  <si>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</si>
  <si>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</si>
  <si>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</si>
  <si>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</si>
  <si>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</si>
  <si>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</si>
  <si>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</si>
  <si>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</si>
  <si>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</si>
  <si>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</si>
  <si>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</si>
  <si>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</si>
  <si>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</si>
  <si>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</si>
  <si>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</si>
  <si>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</si>
  <si>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</si>
  <si>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</si>
  <si>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</si>
  <si>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</si>
  <si>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</si>
  <si>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</si>
  <si>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</si>
  <si>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</si>
  <si>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</si>
  <si>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</si>
  <si>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</si>
  <si>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</si>
  <si>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</si>
  <si>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</si>
  <si>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</si>
  <si>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</si>
  <si>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</si>
  <si>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</si>
  <si>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</si>
  <si>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</si>
  <si>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</si>
  <si>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</si>
  <si>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</si>
  <si>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</si>
  <si>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</si>
  <si>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</si>
  <si>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</si>
  <si>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</si>
  <si>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</si>
  <si>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</si>
  <si>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</si>
  <si>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</si>
  <si>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</si>
  <si>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</si>
  <si>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</si>
  <si>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</si>
  <si>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</si>
  <si>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</si>
  <si>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</si>
  <si>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</si>
  <si>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</si>
  <si>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</si>
  <si>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</si>
  <si>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</si>
  <si>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</si>
  <si>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</si>
  <si>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</si>
  <si>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</si>
  <si>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</si>
  <si>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</si>
  <si>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</si>
  <si>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</si>
  <si>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</si>
  <si>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</si>
  <si>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</si>
  <si>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</si>
  <si>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</si>
  <si>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</si>
  <si>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</si>
  <si>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</si>
  <si>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</si>
  <si>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</si>
  <si>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</si>
  <si>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</si>
  <si>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</si>
  <si>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</si>
  <si>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</si>
  <si>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</si>
  <si>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</si>
  <si>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</si>
  <si>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</si>
  <si>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</si>
  <si>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</si>
  <si>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</si>
  <si>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</si>
  <si>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</si>
  <si>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</si>
  <si>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</si>
  <si>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</si>
  <si>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</si>
  <si>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</si>
  <si>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</si>
  <si>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</si>
  <si>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</si>
  <si>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</si>
  <si>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</si>
  <si>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</si>
  <si>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</si>
  <si>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</si>
  <si>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</si>
  <si>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</si>
  <si>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</si>
  <si>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</si>
  <si>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</si>
  <si>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</si>
  <si>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</si>
  <si>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</si>
  <si>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</si>
  <si>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</si>
  <si>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</si>
  <si>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</si>
  <si>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</si>
  <si>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</si>
  <si>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</si>
  <si>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</si>
  <si>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</si>
  <si>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</si>
  <si>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</si>
  <si>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</si>
  <si>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</si>
  <si>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</si>
  <si>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</si>
  <si>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</si>
  <si>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</si>
  <si>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</si>
  <si>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</si>
  <si>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</si>
  <si>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</si>
  <si>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</si>
  <si>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</si>
  <si>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</si>
  <si>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</si>
  <si>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</si>
  <si>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</si>
  <si>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</si>
  <si>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</si>
  <si>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</si>
  <si>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</si>
  <si>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</si>
  <si>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</si>
  <si>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</si>
  <si>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</si>
  <si>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</si>
  <si>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</si>
  <si>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</si>
  <si>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</si>
  <si>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</si>
  <si>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</si>
  <si>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</si>
  <si>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</si>
  <si>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</si>
  <si>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</si>
  <si>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</si>
  <si>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</si>
  <si>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</si>
  <si>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</si>
  <si>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</si>
  <si>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</si>
  <si>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</si>
  <si>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</si>
  <si>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</si>
  <si>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</si>
  <si>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</si>
  <si>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</si>
  <si>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</si>
  <si>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</si>
  <si>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</si>
  <si>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</si>
  <si>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</si>
  <si>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</si>
  <si>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</si>
  <si>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</si>
  <si>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</si>
  <si>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</si>
  <si>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</si>
  <si>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</si>
  <si>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</si>
  <si>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</si>
  <si>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</si>
  <si>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</si>
  <si>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</si>
  <si>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</si>
  <si>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</si>
  <si>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</si>
  <si>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</si>
  <si>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</si>
  <si>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</si>
  <si>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</si>
  <si>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</si>
  <si>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</si>
  <si>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</si>
  <si>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</si>
  <si>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</si>
  <si>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</si>
  <si>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</si>
  <si>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</si>
  <si>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</si>
  <si>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</si>
  <si>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</si>
  <si>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</si>
  <si>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</si>
  <si>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</si>
  <si>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</si>
  <si>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</si>
  <si>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</si>
  <si>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</si>
  <si>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</si>
  <si>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</si>
  <si>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</si>
  <si>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</si>
  <si>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</si>
  <si>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</si>
  <si>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</si>
  <si>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</si>
  <si>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</si>
  <si>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</si>
  <si>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</si>
  <si>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</si>
  <si>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</si>
  <si>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</si>
  <si>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</si>
  <si>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</si>
  <si>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</si>
  <si>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</si>
  <si>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</si>
  <si>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</si>
  <si>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</si>
  <si>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</si>
  <si>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</si>
  <si>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</si>
  <si>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</si>
  <si>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</si>
  <si>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</si>
  <si>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</si>
  <si>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</si>
  <si>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</si>
  <si>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</si>
  <si>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</si>
  <si>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</si>
  <si>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</si>
  <si>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</si>
  <si>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</si>
  <si>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</si>
  <si>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</si>
  <si>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</si>
  <si>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</si>
  <si>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</si>
  <si>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</si>
  <si>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</si>
  <si>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</si>
  <si>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</si>
  <si>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</si>
  <si>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</si>
  <si>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</si>
  <si>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</si>
  <si>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</si>
  <si>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</si>
  <si>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</si>
  <si>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</si>
  <si>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</si>
  <si>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</si>
  <si>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</si>
  <si>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</si>
  <si>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</si>
  <si>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</si>
  <si>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</si>
  <si>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</si>
  <si>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</si>
  <si>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</si>
  <si>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</si>
  <si>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</si>
  <si>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</si>
  <si>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</si>
  <si>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</si>
  <si>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</si>
  <si>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</si>
  <si>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</si>
  <si>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</si>
  <si>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</si>
  <si>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</si>
  <si>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</si>
  <si>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</si>
  <si>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</si>
  <si>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</si>
  <si>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</si>
  <si>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</si>
  <si>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</si>
  <si>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</si>
  <si>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</si>
  <si>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</si>
  <si>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</si>
  <si>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</si>
  <si>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</si>
  <si>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</si>
  <si>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</si>
  <si>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</si>
  <si>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</si>
  <si>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</si>
  <si>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</si>
  <si>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</si>
  <si>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</si>
  <si>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</si>
  <si>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</si>
  <si>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</si>
  <si>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</si>
  <si>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</si>
  <si>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</si>
  <si>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</si>
  <si>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</si>
  <si>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</si>
  <si>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</si>
  <si>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</si>
  <si>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</si>
  <si>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</si>
  <si>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</si>
  <si>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</si>
  <si>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</si>
  <si>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</si>
  <si>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</si>
  <si>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</si>
  <si>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</si>
  <si>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</si>
  <si>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</si>
  <si>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</si>
  <si>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</si>
  <si>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</si>
  <si>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</si>
  <si>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</si>
  <si>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</si>
  <si>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</si>
  <si>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</si>
  <si>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</si>
  <si>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</si>
  <si>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</si>
  <si>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</si>
  <si>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</si>
  <si>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</si>
  <si>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</si>
  <si>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</si>
  <si>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</si>
  <si>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</si>
  <si>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</si>
  <si>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</si>
  <si>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</si>
  <si>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</si>
  <si>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</si>
  <si>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</si>
  <si>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</si>
  <si>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</si>
  <si>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</si>
  <si>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</si>
  <si>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</si>
  <si>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</si>
  <si>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</si>
  <si>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</si>
  <si>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</si>
  <si>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</si>
  <si>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</si>
  <si>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</si>
  <si>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</si>
  <si>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</si>
  <si>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</si>
  <si>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</si>
  <si>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</si>
  <si>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</si>
  <si>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</si>
  <si>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</si>
  <si>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</si>
  <si>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</si>
  <si>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</si>
  <si>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</si>
  <si>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</si>
  <si>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</si>
  <si>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</si>
  <si>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</si>
  <si>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</si>
  <si>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</si>
  <si>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</si>
  <si>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</si>
  <si>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</si>
  <si>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</si>
  <si>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</si>
  <si>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</si>
  <si>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</si>
  <si>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</si>
  <si>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</si>
  <si>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</si>
  <si>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</si>
  <si>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</si>
  <si>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</si>
  <si>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</si>
  <si>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</si>
  <si>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</si>
  <si>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</si>
  <si>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</si>
  <si>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</si>
  <si>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</si>
  <si>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</si>
  <si>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</si>
  <si>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</si>
  <si>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</si>
  <si>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</si>
  <si>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</si>
  <si>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</si>
  <si>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</si>
  <si>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</si>
  <si>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</si>
  <si>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</si>
  <si>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</si>
  <si>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</si>
  <si>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</si>
  <si>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</si>
  <si>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</si>
  <si>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</si>
  <si>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</si>
  <si>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</si>
  <si>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</si>
  <si>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</si>
  <si>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</si>
  <si>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</si>
  <si>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</si>
  <si>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</si>
  <si>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</si>
  <si>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</si>
  <si>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</si>
  <si>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</si>
  <si>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</si>
  <si>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</si>
  <si>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</si>
  <si>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</si>
  <si>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</si>
  <si>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</si>
  <si>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</si>
  <si>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</si>
  <si>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</si>
  <si>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</si>
  <si>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</si>
  <si>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</si>
  <si>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</si>
  <si>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</si>
  <si>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</si>
  <si>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</si>
  <si>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</si>
  <si>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</si>
  <si>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</si>
  <si>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</si>
  <si>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</si>
  <si>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</si>
  <si>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</si>
  <si>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</si>
  <si>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</si>
  <si>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</si>
  <si>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</si>
  <si>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</si>
  <si>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</si>
  <si>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</si>
  <si>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</si>
  <si>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</si>
  <si>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</si>
  <si>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</si>
  <si>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</si>
  <si>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</si>
  <si>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</si>
  <si>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</si>
  <si>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</si>
  <si>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</si>
  <si>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</si>
  <si>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</si>
  <si>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</si>
  <si>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</si>
  <si>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</si>
  <si>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</si>
  <si>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</si>
  <si>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</si>
  <si>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</si>
  <si>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</si>
  <si>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</si>
  <si>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</si>
  <si>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</si>
  <si>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</si>
  <si>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</si>
  <si>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</si>
  <si>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</si>
  <si>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</si>
  <si>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</si>
  <si>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</si>
  <si>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</si>
  <si>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</si>
  <si>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</si>
  <si>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</si>
  <si>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</si>
  <si>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</si>
  <si>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</si>
  <si>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</si>
  <si>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</si>
  <si>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</si>
  <si>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</si>
  <si>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</si>
  <si>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</si>
  <si>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</si>
  <si>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</si>
  <si>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</si>
  <si>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</si>
  <si>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</si>
  <si>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</si>
  <si>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</si>
  <si>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</si>
  <si>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</si>
  <si>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</si>
  <si>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</si>
  <si>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</si>
  <si>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</si>
  <si>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</si>
  <si>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</si>
  <si>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</si>
  <si>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</si>
  <si>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</si>
  <si>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</si>
  <si>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</si>
  <si>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</si>
  <si>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</si>
  <si>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</si>
  <si>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</si>
  <si>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</si>
  <si>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</si>
  <si>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</si>
  <si>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</si>
  <si>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</si>
  <si>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</si>
  <si>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</si>
  <si>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</si>
  <si>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</si>
  <si>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</si>
  <si>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</si>
  <si>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</si>
  <si>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</si>
  <si>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</si>
  <si>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</si>
  <si>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</si>
  <si>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</si>
  <si>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</si>
  <si>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</si>
  <si>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</si>
  <si>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</si>
  <si>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</si>
  <si>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</si>
  <si>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</si>
  <si>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</si>
  <si>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</si>
  <si>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</si>
  <si>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</si>
  <si>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</si>
  <si>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</si>
  <si>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</si>
  <si>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</si>
  <si>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</si>
  <si>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</si>
  <si>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</si>
  <si>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</si>
  <si>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</si>
  <si>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</si>
  <si>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</si>
  <si>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</si>
  <si>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</si>
  <si>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</si>
  <si>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</si>
  <si>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</si>
  <si>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</si>
  <si>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</si>
  <si>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</si>
  <si>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</si>
  <si>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</si>
  <si>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</si>
  <si>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</si>
  <si>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</si>
  <si>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</si>
  <si>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</si>
  <si>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</si>
  <si>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</si>
  <si>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</si>
  <si>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</si>
  <si>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</si>
  <si>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</si>
  <si>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</si>
  <si>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</si>
  <si>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</si>
  <si>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</si>
  <si>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</si>
  <si>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</si>
  <si>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</si>
  <si>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</si>
  <si>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</si>
  <si>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</si>
  <si>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</si>
  <si>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</si>
  <si>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</si>
  <si>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</si>
  <si>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</si>
  <si>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</si>
  <si>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</si>
  <si>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</si>
  <si>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</si>
  <si>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</si>
  <si>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</si>
  <si>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</si>
  <si>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</si>
  <si>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</si>
  <si>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</si>
  <si>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</si>
  <si>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</si>
  <si>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</si>
  <si>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</si>
  <si>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</si>
  <si>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</si>
  <si>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</si>
  <si>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</si>
  <si>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</si>
  <si>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</si>
  <si>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</si>
  <si>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</si>
  <si>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</si>
  <si>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</si>
  <si>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</si>
  <si>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</si>
  <si>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</si>
  <si>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</si>
  <si>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</si>
  <si>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</si>
  <si>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</si>
  <si>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</si>
  <si>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</si>
  <si>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</si>
  <si>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</si>
  <si>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</si>
  <si>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</si>
  <si>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</si>
  <si>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</si>
  <si>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</si>
  <si>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</si>
  <si>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</si>
  <si>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</si>
  <si>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</si>
  <si>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</si>
  <si>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</si>
  <si>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</si>
  <si>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</si>
  <si>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</si>
  <si>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</si>
  <si>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</si>
  <si>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</si>
  <si>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</si>
  <si>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</si>
  <si>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</si>
  <si>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</si>
  <si>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</si>
  <si>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</si>
  <si>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</si>
  <si>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</si>
  <si>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</si>
  <si>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</si>
  <si>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</si>
  <si>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</si>
  <si>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</si>
  <si>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</si>
  <si>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</si>
  <si>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</si>
  <si>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</si>
  <si>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</si>
  <si>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</si>
  <si>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</si>
  <si>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</si>
  <si>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</si>
  <si>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</si>
  <si>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</si>
  <si>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</si>
  <si>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</si>
  <si>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</si>
  <si>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</si>
  <si>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</si>
  <si>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</si>
  <si>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</si>
  <si>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</si>
  <si>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</si>
  <si>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</si>
  <si>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</si>
  <si>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</si>
  <si>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</si>
  <si>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</si>
  <si>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</si>
  <si>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</si>
  <si>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</si>
  <si>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</si>
  <si>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</si>
  <si>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</si>
  <si>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</si>
  <si>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</si>
  <si>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</si>
  <si>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</si>
  <si>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</si>
  <si>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</si>
  <si>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</si>
  <si>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</si>
  <si>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</si>
  <si>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</si>
  <si>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</si>
  <si>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</si>
  <si>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</si>
  <si>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</si>
  <si>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</si>
  <si>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</si>
  <si>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</si>
  <si>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</si>
  <si>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</si>
  <si>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</si>
  <si>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</si>
  <si>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</si>
  <si>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</si>
  <si>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</si>
  <si>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</si>
  <si>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</si>
  <si>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</si>
  <si>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</si>
  <si>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</si>
  <si>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</si>
  <si>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</si>
  <si>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</si>
  <si>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</si>
  <si>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</si>
  <si>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</si>
  <si>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</si>
  <si>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</si>
  <si>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</si>
  <si>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</si>
  <si>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</si>
  <si>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</si>
  <si>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</si>
  <si>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</si>
  <si>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</si>
  <si>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</si>
  <si>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</si>
  <si>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</si>
  <si>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</si>
  <si>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</si>
  <si>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</si>
  <si>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</si>
  <si>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</si>
  <si>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</si>
  <si>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</si>
  <si>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</si>
  <si>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</si>
  <si>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</si>
  <si>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</si>
  <si>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</si>
  <si>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</si>
  <si>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</si>
  <si>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</si>
  <si>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</si>
  <si>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</si>
  <si>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</si>
  <si>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</si>
  <si>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</si>
  <si>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</si>
  <si>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</si>
  <si>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</si>
  <si>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</si>
  <si>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</si>
  <si>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</si>
  <si>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</si>
  <si>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</si>
  <si>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</si>
  <si>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</si>
  <si>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</si>
  <si>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</si>
  <si>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</si>
  <si>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</si>
  <si>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</si>
  <si>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</si>
  <si>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</si>
  <si>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</si>
  <si>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</si>
  <si>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</si>
  <si>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</si>
  <si>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</si>
  <si>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</si>
  <si>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</si>
  <si>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</si>
  <si>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</si>
  <si>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</si>
  <si>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</si>
  <si>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</si>
  <si>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</si>
  <si>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</si>
  <si>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</si>
  <si>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</si>
  <si>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</si>
  <si>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</si>
  <si>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</si>
  <si>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</si>
  <si>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</si>
  <si>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</si>
  <si>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</si>
  <si>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</si>
  <si>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</si>
  <si>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</si>
  <si>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</si>
  <si>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</si>
  <si>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</si>
  <si>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</si>
  <si>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</si>
  <si>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</si>
  <si>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</si>
  <si>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</si>
  <si>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</si>
  <si>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</si>
  <si>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</si>
  <si>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</si>
  <si>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</si>
  <si>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</si>
  <si>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</si>
  <si>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</si>
  <si>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</si>
  <si>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</si>
  <si>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</si>
  <si>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</si>
  <si>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</si>
  <si>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</si>
  <si>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</si>
  <si>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</si>
  <si>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</si>
  <si>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</si>
  <si>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</si>
  <si>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</si>
  <si>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</si>
  <si>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</si>
  <si>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</si>
  <si>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</si>
  <si>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</si>
  <si>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</si>
  <si>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</si>
  <si>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</si>
  <si>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</si>
  <si>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</si>
  <si>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</si>
  <si>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</si>
  <si>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</si>
  <si>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</si>
  <si>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</si>
  <si>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</si>
  <si>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</si>
  <si>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</si>
  <si>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</si>
  <si>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</si>
  <si>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</si>
  <si>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</si>
  <si>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</si>
  <si>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</si>
  <si>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</si>
  <si>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</si>
  <si>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</si>
  <si>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</si>
  <si>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</si>
  <si>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</si>
  <si>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</si>
  <si>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</si>
  <si>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</si>
  <si>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</si>
  <si>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</si>
  <si>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</si>
  <si>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</si>
  <si>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</si>
  <si>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</si>
  <si>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</si>
  <si>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</si>
  <si>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</si>
  <si>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</si>
  <si>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</si>
  <si>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</si>
  <si>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</si>
  <si>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</si>
  <si>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</si>
  <si>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</si>
  <si>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</si>
  <si>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</si>
  <si>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</si>
  <si>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</si>
  <si>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</si>
  <si>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</si>
  <si>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</si>
  <si>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</si>
  <si>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</si>
  <si>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</si>
  <si>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</si>
  <si>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</si>
  <si>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</si>
  <si>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</si>
  <si>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</si>
  <si>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</si>
  <si>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</si>
  <si>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</si>
  <si>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</si>
  <si>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</si>
  <si>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</si>
  <si>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</si>
  <si>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</si>
  <si>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</si>
  <si>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</si>
  <si>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</si>
  <si>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</si>
  <si>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</si>
  <si>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</si>
  <si>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</si>
  <si>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</si>
  <si>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</si>
  <si>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</si>
  <si>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</si>
  <si>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</si>
  <si>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</si>
  <si>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</si>
  <si>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</si>
  <si>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</si>
  <si>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</si>
  <si>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</si>
  <si>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</si>
  <si>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</si>
  <si>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</si>
  <si>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</si>
  <si>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</si>
  <si>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</si>
  <si>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</si>
  <si>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</si>
  <si>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</si>
  <si>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</si>
  <si>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</si>
  <si>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</si>
  <si>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</si>
  <si>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</si>
  <si>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</si>
  <si>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</si>
  <si>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</si>
  <si>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</si>
  <si>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</si>
  <si>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</si>
  <si>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</si>
  <si>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</si>
  <si>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</si>
  <si>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</si>
  <si>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</si>
  <si>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</si>
  <si>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</si>
  <si>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</si>
  <si>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</si>
  <si>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</si>
  <si>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</si>
  <si>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</si>
  <si>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</si>
  <si>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</si>
  <si>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</si>
  <si>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</si>
  <si>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</si>
  <si>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</si>
  <si>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</si>
  <si>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</si>
  <si>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</si>
  <si>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</si>
  <si>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</si>
  <si>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</si>
  <si>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</si>
  <si>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</si>
  <si>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</si>
  <si>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</si>
  <si>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</si>
  <si>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</si>
  <si>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</si>
  <si>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</si>
  <si>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</si>
  <si>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</si>
  <si>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</si>
  <si>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</si>
  <si>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</si>
  <si>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</si>
  <si>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</si>
  <si>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</si>
  <si>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</si>
  <si>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</si>
  <si>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</si>
  <si>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</si>
  <si>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</si>
  <si>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</si>
  <si>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</si>
  <si>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</si>
  <si>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</si>
  <si>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</si>
  <si>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</si>
  <si>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</si>
  <si>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</si>
  <si>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</si>
  <si>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</si>
  <si>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</si>
  <si>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</si>
  <si>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</si>
  <si>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</si>
  <si>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</si>
  <si>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</si>
  <si>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</si>
  <si>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</si>
  <si>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</si>
  <si>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</si>
  <si>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</si>
  <si>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</si>
  <si>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</si>
  <si>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</si>
  <si>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</si>
  <si>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</si>
  <si>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</si>
  <si>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</si>
  <si>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</si>
  <si>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</si>
  <si>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</si>
  <si>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</si>
  <si>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</si>
  <si>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</si>
  <si>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</si>
  <si>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</si>
  <si>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</si>
  <si>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</si>
  <si>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</si>
  <si>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</si>
  <si>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</si>
  <si>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</si>
  <si>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</si>
  <si>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</si>
  <si>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</si>
  <si>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</si>
  <si>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</si>
  <si>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</si>
  <si>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</si>
  <si>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</si>
  <si>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</si>
  <si>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</si>
  <si>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</si>
  <si>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</si>
  <si>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</si>
  <si>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</si>
  <si>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</si>
  <si>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</si>
  <si>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</si>
  <si>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</si>
  <si>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</si>
  <si>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</si>
  <si>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</si>
  <si>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</si>
  <si>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</si>
  <si>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</si>
  <si>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</si>
  <si>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</si>
  <si>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</si>
  <si>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</si>
  <si>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</si>
  <si>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</si>
  <si>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</si>
  <si>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</si>
  <si>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</si>
  <si>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</si>
  <si>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</si>
  <si>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</si>
  <si>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</si>
  <si>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</si>
  <si>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</si>
  <si>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</si>
  <si>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</si>
  <si>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</si>
  <si>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</si>
  <si>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</si>
  <si>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</si>
  <si>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</si>
  <si>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</si>
  <si>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</si>
  <si>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</si>
  <si>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</si>
  <si>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</si>
  <si>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</si>
  <si>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</si>
  <si>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</si>
  <si>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</si>
  <si>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</si>
  <si>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</si>
  <si>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</si>
  <si>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</si>
  <si>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</si>
  <si>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</si>
  <si>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</si>
  <si>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</si>
  <si>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</si>
  <si>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</si>
  <si>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</si>
  <si>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</si>
  <si>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</si>
  <si>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</si>
  <si>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</si>
  <si>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</si>
  <si>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</si>
  <si>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</si>
  <si>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</si>
  <si>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</si>
  <si>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</si>
  <si>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</si>
  <si>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</si>
  <si>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</si>
  <si>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</si>
  <si>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</si>
  <si>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</si>
  <si>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</si>
  <si>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</si>
  <si>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</si>
  <si>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</si>
  <si>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</si>
  <si>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</si>
  <si>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</si>
  <si>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</si>
  <si>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</si>
  <si>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</si>
  <si>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</si>
  <si>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</si>
  <si>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</si>
  <si>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</si>
  <si>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</si>
  <si>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</si>
  <si>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</si>
  <si>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</si>
  <si>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</si>
  <si>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</si>
  <si>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</si>
  <si>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</si>
  <si>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</si>
  <si>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</si>
  <si>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</si>
  <si>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</si>
  <si>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</si>
  <si>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</si>
  <si>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</si>
  <si>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</si>
  <si>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</si>
  <si>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</si>
  <si>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</si>
  <si>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</si>
  <si>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</si>
  <si>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</si>
  <si>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</si>
  <si>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</si>
  <si>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</si>
  <si>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</si>
  <si>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</si>
  <si>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</si>
  <si>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</si>
  <si>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</si>
  <si>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</si>
  <si>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</si>
  <si>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</si>
  <si>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</si>
  <si>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</si>
  <si>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</si>
  <si>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</si>
  <si>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</si>
  <si>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</si>
  <si>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</si>
  <si>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</si>
  <si>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</si>
  <si>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</si>
  <si>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</si>
  <si>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</si>
  <si>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</si>
  <si>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</si>
  <si>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</si>
  <si>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</si>
  <si>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</si>
  <si>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</si>
  <si>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</si>
  <si>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</si>
  <si>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</si>
  <si>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</si>
  <si>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</si>
  <si>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</si>
  <si>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</si>
  <si>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</si>
  <si>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</si>
  <si>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</si>
  <si>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</si>
  <si>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</si>
  <si>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</si>
  <si>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</si>
  <si>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</si>
  <si>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</si>
  <si>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</si>
  <si>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</si>
  <si>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</si>
  <si>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</si>
  <si>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</si>
  <si>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</si>
  <si>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</si>
  <si>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</si>
  <si>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</si>
  <si>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</si>
  <si>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</si>
  <si>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</si>
  <si>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</si>
  <si>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</si>
  <si>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</si>
  <si>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</si>
  <si>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</si>
  <si>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</si>
  <si>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</si>
  <si>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</si>
  <si>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</si>
  <si>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</si>
  <si>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</si>
  <si>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</si>
  <si>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</si>
  <si>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</si>
  <si>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</si>
  <si>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</si>
  <si>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</si>
  <si>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</si>
  <si>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</si>
  <si>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</si>
  <si>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</si>
  <si>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</si>
  <si>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</si>
  <si>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</si>
  <si>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</si>
  <si>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</si>
  <si>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</si>
  <si>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</si>
  <si>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</si>
  <si>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</si>
  <si>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</si>
  <si>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</si>
  <si>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</si>
  <si>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</si>
  <si>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</si>
  <si>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</si>
  <si>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</si>
  <si>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</si>
  <si>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</si>
  <si>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</si>
  <si>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</si>
  <si>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</si>
  <si>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</si>
  <si>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</si>
  <si>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</si>
  <si>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</si>
  <si>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</si>
  <si>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</si>
  <si>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</si>
  <si>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</si>
  <si>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</si>
  <si>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</si>
  <si>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</si>
  <si>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</si>
  <si>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</si>
  <si>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</si>
  <si>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</si>
  <si>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</si>
  <si>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</si>
  <si>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</si>
  <si>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</si>
  <si>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</si>
  <si>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</si>
  <si>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</si>
  <si>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</si>
  <si>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</si>
  <si>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</si>
  <si>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</si>
  <si>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</si>
  <si>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</si>
  <si>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</si>
  <si>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</si>
  <si>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</si>
  <si>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</si>
  <si>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</si>
  <si>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</si>
  <si>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</si>
  <si>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</si>
  <si>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</si>
  <si>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</si>
  <si>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</si>
  <si>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</si>
  <si>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</si>
  <si>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</si>
  <si>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</si>
  <si>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</si>
  <si>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</si>
  <si>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</si>
  <si>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</si>
  <si>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</si>
  <si>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</si>
  <si>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</si>
  <si>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</si>
  <si>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</si>
  <si>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</si>
  <si>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</si>
  <si>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</si>
  <si>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</si>
  <si>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</si>
  <si>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</si>
  <si>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</si>
  <si>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</si>
  <si>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</si>
  <si>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</si>
  <si>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</si>
  <si>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</si>
  <si>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</si>
  <si>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</si>
  <si>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</si>
  <si>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</si>
  <si>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</si>
  <si>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</si>
  <si>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</si>
  <si>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</si>
  <si>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</si>
  <si>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</si>
  <si>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</si>
  <si>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</si>
  <si>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</si>
  <si>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</si>
  <si>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</si>
  <si>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</si>
  <si>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</si>
  <si>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</si>
  <si>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</si>
  <si>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</si>
  <si>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</si>
  <si>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</si>
  <si>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</si>
  <si>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</si>
  <si>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</si>
  <si>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</si>
  <si>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</si>
  <si>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</si>
  <si>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</si>
  <si>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</si>
  <si>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</si>
  <si>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</si>
  <si>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</si>
  <si>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</si>
  <si>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</si>
  <si>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</si>
  <si>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</si>
  <si>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</si>
  <si>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</si>
  <si>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</si>
  <si>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</si>
  <si>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</si>
  <si>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</si>
  <si>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</si>
  <si>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</si>
  <si>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</si>
  <si>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</si>
  <si>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</si>
  <si>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</si>
  <si>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</si>
  <si>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</si>
  <si>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</si>
  <si>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</si>
  <si>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</si>
  <si>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</si>
  <si>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</si>
  <si>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</si>
  <si>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</si>
  <si>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</si>
  <si>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</si>
  <si>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</si>
  <si>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</si>
  <si>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</si>
  <si>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</si>
  <si>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</si>
  <si>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</si>
  <si>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</si>
  <si>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</si>
  <si>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</si>
  <si>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</si>
  <si>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</si>
  <si>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</si>
  <si>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</si>
  <si>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</si>
  <si>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</si>
  <si>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</si>
  <si>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</si>
  <si>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</si>
  <si>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</si>
  <si>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</si>
  <si>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</si>
  <si>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</si>
  <si>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</si>
  <si>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</si>
  <si>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</si>
  <si>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</si>
  <si>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</si>
  <si>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</si>
  <si>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</si>
  <si>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</si>
  <si>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</si>
  <si>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</si>
  <si>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</si>
  <si>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</si>
  <si>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</si>
  <si>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</si>
  <si>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</si>
  <si>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</si>
  <si>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</si>
  <si>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</si>
  <si>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</si>
  <si>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</si>
  <si>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</si>
  <si>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</si>
  <si>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</si>
  <si>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</si>
  <si>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</si>
  <si>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</si>
  <si>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</si>
  <si>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</si>
  <si>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</si>
  <si>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</si>
  <si>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</si>
  <si>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</si>
  <si>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</si>
  <si>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</si>
  <si>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</si>
  <si>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</si>
  <si>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</si>
  <si>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</si>
  <si>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</si>
  <si>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</si>
  <si>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</si>
  <si>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</si>
  <si>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</si>
  <si>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</si>
  <si>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</si>
  <si>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</si>
  <si>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</si>
  <si>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</si>
  <si>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</si>
  <si>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</si>
  <si>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</si>
  <si>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</si>
  <si>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</si>
  <si>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</si>
  <si>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</si>
  <si>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</si>
  <si>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</si>
  <si>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</si>
  <si>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</si>
  <si>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</si>
  <si>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</si>
  <si>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</si>
  <si>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</si>
  <si>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</si>
  <si>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</si>
  <si>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</si>
  <si>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</si>
  <si>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</si>
  <si>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</si>
  <si>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</si>
  <si>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</si>
  <si>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</si>
  <si>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</si>
  <si>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</si>
  <si>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</si>
  <si>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</si>
  <si>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</si>
  <si>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</si>
  <si>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</si>
  <si>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</si>
  <si>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</si>
  <si>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</si>
  <si>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</si>
  <si>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</si>
  <si>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</si>
  <si>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</si>
  <si>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</si>
  <si>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</si>
  <si>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</si>
  <si>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</si>
  <si>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</si>
  <si>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</si>
  <si>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</si>
  <si>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</si>
  <si>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</si>
  <si>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</si>
  <si>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</si>
  <si>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</si>
  <si>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</si>
  <si>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</si>
  <si>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</si>
  <si>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</si>
  <si>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</si>
  <si>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</si>
  <si>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</si>
  <si>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</si>
  <si>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</si>
  <si>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</si>
  <si>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</si>
  <si>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</si>
  <si>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</si>
  <si>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</si>
  <si>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</si>
  <si>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</si>
  <si>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</si>
  <si>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</si>
  <si>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</si>
  <si>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</si>
  <si>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</si>
  <si>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</si>
  <si>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</si>
  <si>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</si>
  <si>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</si>
  <si>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</si>
  <si>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</si>
  <si>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</si>
  <si>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</si>
  <si>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</si>
  <si>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</si>
  <si>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</si>
  <si>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</si>
  <si>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</si>
  <si>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</si>
  <si>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</si>
  <si>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</si>
  <si>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</si>
  <si>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</si>
  <si>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</si>
  <si>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</si>
  <si>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</si>
  <si>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</si>
  <si>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</si>
  <si>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</si>
  <si>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</si>
  <si>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</si>
  <si>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</si>
  <si>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</si>
  <si>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</si>
  <si>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</si>
  <si>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</si>
  <si>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</si>
  <si>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</si>
  <si>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</si>
  <si>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</si>
  <si>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</si>
  <si>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</si>
  <si>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</si>
  <si>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</si>
  <si>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</si>
  <si>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</si>
  <si>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</si>
  <si>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</si>
  <si>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</si>
  <si>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</si>
  <si>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</si>
  <si>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</si>
  <si>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</si>
  <si>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</si>
  <si>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</si>
  <si>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</si>
  <si>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</si>
  <si>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</si>
  <si>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</si>
  <si>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</si>
  <si>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</si>
  <si>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</si>
  <si>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</si>
  <si>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</si>
  <si>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</si>
  <si>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</si>
  <si>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</si>
  <si>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</si>
  <si>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</si>
  <si>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</si>
  <si>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</si>
  <si>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</si>
  <si>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</si>
  <si>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</si>
  <si>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</si>
  <si>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</si>
  <si>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</si>
  <si>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</si>
  <si>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</si>
  <si>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</si>
  <si>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</si>
  <si>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</si>
  <si>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</si>
  <si>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</si>
  <si>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</si>
  <si>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</si>
  <si>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</si>
  <si>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</si>
  <si>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</si>
  <si>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</si>
  <si>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</si>
  <si>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</si>
  <si>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</si>
  <si>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</si>
  <si>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</si>
  <si>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</si>
  <si>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</si>
  <si>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</si>
  <si>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</si>
  <si>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</si>
  <si>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</si>
  <si>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</si>
  <si>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</si>
  <si>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</si>
  <si>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</si>
  <si>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</si>
  <si>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</si>
  <si>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</si>
  <si>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</si>
  <si>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</si>
  <si>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</si>
  <si>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</si>
  <si>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</si>
  <si>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</si>
  <si>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</si>
  <si>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</si>
  <si>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</si>
  <si>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</si>
  <si>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</si>
  <si>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</si>
  <si>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</si>
  <si>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</si>
  <si>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</si>
  <si>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</si>
  <si>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</si>
  <si>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</si>
  <si>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</si>
  <si>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</si>
  <si>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</si>
  <si>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</si>
  <si>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</si>
  <si>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</si>
  <si>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</si>
  <si>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</si>
  <si>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</si>
  <si>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</si>
  <si>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</si>
  <si>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</si>
  <si>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</si>
  <si>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</si>
  <si>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</si>
  <si>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</si>
  <si>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</si>
  <si>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</si>
  <si>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</si>
  <si>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</si>
  <si>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</si>
  <si>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</si>
  <si>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</si>
  <si>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</si>
  <si>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</si>
  <si>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</si>
  <si>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</si>
  <si>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</si>
  <si>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</si>
  <si>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</si>
  <si>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</si>
  <si>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</si>
  <si>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</si>
  <si>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</si>
  <si>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</si>
  <si>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</si>
  <si>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</si>
  <si>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</si>
  <si>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</si>
  <si>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</si>
  <si>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</si>
  <si>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</si>
  <si>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</si>
  <si>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</si>
  <si>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</si>
  <si>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</si>
  <si>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</si>
  <si>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</si>
  <si>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</si>
  <si>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</si>
  <si>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</si>
  <si>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</si>
  <si>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</si>
  <si>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</si>
  <si>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</si>
  <si>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</si>
  <si>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</si>
  <si>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</si>
  <si>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</si>
  <si>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</si>
  <si>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</si>
  <si>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</si>
  <si>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</si>
  <si>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</si>
  <si>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</si>
  <si>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</si>
  <si>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</si>
  <si>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</si>
  <si>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</si>
  <si>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</si>
  <si>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</si>
  <si>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</si>
  <si>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</si>
  <si>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</si>
  <si>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</si>
  <si>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</si>
  <si>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</si>
  <si>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</si>
  <si>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</si>
  <si>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</si>
  <si>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</si>
  <si>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</si>
  <si>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</si>
  <si>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</si>
  <si>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</si>
  <si>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</si>
  <si>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</si>
  <si>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</si>
  <si>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</si>
  <si>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</si>
  <si>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</si>
  <si>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</si>
  <si>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</si>
  <si>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</si>
  <si>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</si>
  <si>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</si>
  <si>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</si>
  <si>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</si>
  <si>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</si>
  <si>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</si>
  <si>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</si>
  <si>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</si>
  <si>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</si>
  <si>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</si>
  <si>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</si>
  <si>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</si>
  <si>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</si>
  <si>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</si>
  <si>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</si>
  <si>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</si>
  <si>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</si>
  <si>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</si>
  <si>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</si>
  <si>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</si>
  <si>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</si>
  <si>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</si>
  <si>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</si>
  <si>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</si>
  <si>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</si>
  <si>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</si>
  <si>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</si>
  <si>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</si>
  <si>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</si>
  <si>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</si>
  <si>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</si>
  <si>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</si>
  <si>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</si>
  <si>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</si>
  <si>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</si>
  <si>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</si>
  <si>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</si>
  <si>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</si>
  <si>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</si>
  <si>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</si>
  <si>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</si>
  <si>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</si>
  <si>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</si>
  <si>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</si>
  <si>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</si>
  <si>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</si>
  <si>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</si>
  <si>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</si>
  <si>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</si>
  <si>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</si>
  <si>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</si>
  <si>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</si>
  <si>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</si>
  <si>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</si>
  <si>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</si>
  <si>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</si>
  <si>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</si>
  <si>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</si>
  <si>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</si>
  <si>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</si>
  <si>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</si>
  <si>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</si>
  <si>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</si>
  <si>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</si>
  <si>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</si>
  <si>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</si>
  <si>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</si>
  <si>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</si>
  <si>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</si>
  <si>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</si>
  <si>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</si>
  <si>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</si>
  <si>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</si>
  <si>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</si>
  <si>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</si>
  <si>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</si>
  <si>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</si>
  <si>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</si>
  <si>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</si>
  <si>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</si>
  <si>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</si>
  <si>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</si>
  <si>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</si>
  <si>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</si>
  <si>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</si>
  <si>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</si>
  <si>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</si>
  <si>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</si>
  <si>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</si>
  <si>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</si>
  <si>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</si>
  <si>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</si>
  <si>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</si>
  <si>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</si>
  <si>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</si>
  <si>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</si>
  <si>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</si>
  <si>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</si>
  <si>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</si>
  <si>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</si>
  <si>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</si>
  <si>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</si>
  <si>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</si>
  <si>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</si>
  <si>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</si>
  <si>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</si>
  <si>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</si>
  <si>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</si>
  <si>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</si>
  <si>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</si>
  <si>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</si>
  <si>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</si>
  <si>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</si>
  <si>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</si>
  <si>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</si>
  <si>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</si>
  <si>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</si>
  <si>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</si>
  <si>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</si>
  <si>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</si>
  <si>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</si>
  <si>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</si>
  <si>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</si>
  <si>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</si>
  <si>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</si>
  <si>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</si>
  <si>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</si>
  <si>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</si>
  <si>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</si>
  <si>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</si>
  <si>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</si>
  <si>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</si>
  <si>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</si>
  <si>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</si>
  <si>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</si>
  <si>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</si>
  <si>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</si>
  <si>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</si>
  <si>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</si>
  <si>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</si>
  <si>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</si>
  <si>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</si>
  <si>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</si>
  <si>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</si>
  <si>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</si>
  <si>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</si>
  <si>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</si>
  <si>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</si>
  <si>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</si>
  <si>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</si>
  <si>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</si>
  <si>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</si>
  <si>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</si>
  <si>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</si>
  <si>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</si>
  <si>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</si>
  <si>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</si>
  <si>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</si>
  <si>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</si>
  <si>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</si>
  <si>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</si>
  <si>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</si>
  <si>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</si>
  <si>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</si>
  <si>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</si>
  <si>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</si>
  <si>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</si>
  <si>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</si>
  <si>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</si>
  <si>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</si>
  <si>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</si>
  <si>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</si>
  <si>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</si>
  <si>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</si>
  <si>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</si>
  <si>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</si>
  <si>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</si>
  <si>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</si>
  <si>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</si>
  <si>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</si>
  <si>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</si>
  <si>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</si>
  <si>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</si>
  <si>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</si>
  <si>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</si>
  <si>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</si>
  <si>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</si>
  <si>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</si>
  <si>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</si>
  <si>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</si>
  <si>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</si>
  <si>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</si>
  <si>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</si>
  <si>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</si>
  <si>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</si>
  <si>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</si>
  <si>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</si>
  <si>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</si>
  <si>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</si>
  <si>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</si>
  <si>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</si>
  <si>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</si>
  <si>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</si>
  <si>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</si>
  <si>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</si>
  <si>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</si>
  <si>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</si>
  <si>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</si>
  <si>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</si>
  <si>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</si>
  <si>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</si>
  <si>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</si>
  <si>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</si>
  <si>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</si>
  <si>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</si>
  <si>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</si>
  <si>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</si>
  <si>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</si>
  <si>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</si>
  <si>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</si>
  <si>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</si>
  <si>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</si>
  <si>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</si>
  <si>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</si>
  <si>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</si>
  <si>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</si>
  <si>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</si>
  <si>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</si>
  <si>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</si>
  <si>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</si>
  <si>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</si>
  <si>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</si>
  <si>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</si>
  <si>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</si>
  <si>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</si>
  <si>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</si>
  <si>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</si>
  <si>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</si>
  <si>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</si>
  <si>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</si>
  <si>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</si>
  <si>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</si>
  <si>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</si>
  <si>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</si>
  <si>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</si>
  <si>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</si>
  <si>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</si>
  <si>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</si>
  <si>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</si>
  <si>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</si>
  <si>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</si>
  <si>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</si>
  <si>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</si>
  <si>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</si>
  <si>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</si>
  <si>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</si>
  <si>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</si>
  <si>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</si>
  <si>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</si>
  <si>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</si>
  <si>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</si>
  <si>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</si>
  <si>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</si>
  <si>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</si>
  <si>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</si>
  <si>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</si>
  <si>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</si>
  <si>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</si>
  <si>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</si>
  <si>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</si>
  <si>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</si>
  <si>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</si>
  <si>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</si>
  <si>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</si>
  <si>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</si>
  <si>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</si>
  <si>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</si>
  <si>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</si>
  <si>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</si>
  <si>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</si>
  <si>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</si>
  <si>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</si>
  <si>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</si>
  <si>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</si>
  <si>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</si>
  <si>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</si>
  <si>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</si>
  <si>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</si>
  <si>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</si>
  <si>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</si>
  <si>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</si>
  <si>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</si>
  <si>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</si>
  <si>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</si>
  <si>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</si>
  <si>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</si>
  <si>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</si>
  <si>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</si>
  <si>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</si>
  <si>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</si>
  <si>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</si>
  <si>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</si>
  <si>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</si>
  <si>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</si>
  <si>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</si>
  <si>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</si>
  <si>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</si>
  <si>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</si>
  <si>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</si>
  <si>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</si>
  <si>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</si>
  <si>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</si>
  <si>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</si>
  <si>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</si>
  <si>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</si>
  <si>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</si>
  <si>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</si>
  <si>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</si>
  <si>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</si>
  <si>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</si>
  <si>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</si>
  <si>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</si>
  <si>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</si>
  <si>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</si>
  <si>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</si>
  <si>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</si>
  <si>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</si>
  <si>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</si>
  <si>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</si>
  <si>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</si>
  <si>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</si>
  <si>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</si>
  <si>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</si>
  <si>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</si>
  <si>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</si>
  <si>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</si>
  <si>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</si>
  <si>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</si>
  <si>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</si>
  <si>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</si>
  <si>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</si>
  <si>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</si>
  <si>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</si>
  <si>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</si>
  <si>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</si>
  <si>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</si>
  <si>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</si>
  <si>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</si>
  <si>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</si>
  <si>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</si>
  <si>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</si>
  <si>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</si>
  <si>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</si>
  <si>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</si>
  <si>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</si>
  <si>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</si>
  <si>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</si>
  <si>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</si>
  <si>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</si>
  <si>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</si>
  <si>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</si>
  <si>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</si>
  <si>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</si>
  <si>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</si>
  <si>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</si>
  <si>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</si>
  <si>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</si>
  <si>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</si>
  <si>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</si>
  <si>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</si>
  <si>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</si>
  <si>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</si>
  <si>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</si>
  <si>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</si>
  <si>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</si>
  <si>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</si>
  <si>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</si>
  <si>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</si>
  <si>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</si>
  <si>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</si>
  <si>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</si>
  <si>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</si>
  <si>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</si>
  <si>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</si>
  <si>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</si>
  <si>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</si>
  <si>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</si>
  <si>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</si>
  <si>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</si>
  <si>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</si>
  <si>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</si>
  <si>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</si>
  <si>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</si>
  <si>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</si>
  <si>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</si>
  <si>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</si>
  <si>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</si>
  <si>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</si>
  <si>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</si>
  <si>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</si>
  <si>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</si>
  <si>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</si>
  <si>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</si>
  <si>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</si>
  <si>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</si>
  <si>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</si>
  <si>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</si>
  <si>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</si>
  <si>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</si>
  <si>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</si>
  <si>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</si>
  <si>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</si>
  <si>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</si>
  <si>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</si>
  <si>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</si>
  <si>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</si>
  <si>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</si>
  <si>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</si>
  <si>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</si>
  <si>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</si>
  <si>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</si>
  <si>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</si>
  <si>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</si>
  <si>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</si>
  <si>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</si>
  <si>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</si>
  <si>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</si>
  <si>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</si>
  <si>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</si>
  <si>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</si>
  <si>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</si>
  <si>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</si>
  <si>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</si>
  <si>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</si>
  <si>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</si>
  <si>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</si>
  <si>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</si>
  <si>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</si>
  <si>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</si>
  <si>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</si>
  <si>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</si>
  <si>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</si>
  <si>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</si>
  <si>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</si>
  <si>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</si>
  <si>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</si>
  <si>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</si>
  <si>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</si>
  <si>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</si>
  <si>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</si>
  <si>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</si>
  <si>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</si>
  <si>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</si>
  <si>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</si>
  <si>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</si>
  <si>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</si>
  <si>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</si>
  <si>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</si>
  <si>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</si>
  <si>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</si>
  <si>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</si>
  <si>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</si>
  <si>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</si>
  <si>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</si>
  <si>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</si>
  <si>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</si>
  <si>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</si>
  <si>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</si>
  <si>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</si>
  <si>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</si>
  <si>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</si>
  <si>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</si>
  <si>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</si>
  <si>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</si>
  <si>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</si>
  <si>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</si>
  <si>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</si>
  <si>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</si>
  <si>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</si>
  <si>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</si>
  <si>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</si>
  <si>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</si>
  <si>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</si>
  <si>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</si>
  <si>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</si>
  <si>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</si>
  <si>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</si>
  <si>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</si>
  <si>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</si>
  <si>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</si>
  <si>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</si>
  <si>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</si>
  <si>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</si>
  <si>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</si>
  <si>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</si>
  <si>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</si>
  <si>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</si>
  <si>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</si>
  <si>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</si>
  <si>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</si>
  <si>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</si>
  <si>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</si>
  <si>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</si>
  <si>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</si>
  <si>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</si>
  <si>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</si>
  <si>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</si>
  <si>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</si>
  <si>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</si>
  <si>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</si>
  <si>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</si>
  <si>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</si>
  <si>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</si>
  <si>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</si>
  <si>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</si>
  <si>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</si>
  <si>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</si>
  <si>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</si>
  <si>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</si>
  <si>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</si>
  <si>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</si>
  <si>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</si>
  <si>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</si>
  <si>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</si>
  <si>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</si>
  <si>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</si>
  <si>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</si>
  <si>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</si>
  <si>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</si>
  <si>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</si>
  <si>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</si>
  <si>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</si>
  <si>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</si>
  <si>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</si>
  <si>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</si>
  <si>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</si>
  <si>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</si>
  <si>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</si>
  <si>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</si>
  <si>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</si>
  <si>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</si>
  <si>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</si>
  <si>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</si>
  <si>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</si>
  <si>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</si>
  <si>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</si>
  <si>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</si>
  <si>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</si>
  <si>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</si>
  <si>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</si>
  <si>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</si>
  <si>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</si>
  <si>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</si>
  <si>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</si>
  <si>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</si>
  <si>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</si>
  <si>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</si>
  <si>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</si>
  <si>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</si>
  <si>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</si>
  <si>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</si>
  <si>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</si>
  <si>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</si>
  <si>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</si>
  <si>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</si>
  <si>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</si>
  <si>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</si>
  <si>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</si>
  <si>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</si>
  <si>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</si>
  <si>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</si>
  <si>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</si>
  <si>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</si>
  <si>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</si>
  <si>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</si>
  <si>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</si>
  <si>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</si>
  <si>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</si>
  <si>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</si>
  <si>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</si>
  <si>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</si>
  <si>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</si>
  <si>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</si>
  <si>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</si>
  <si>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</si>
  <si>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</si>
  <si>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</si>
  <si>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</si>
  <si>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</si>
  <si>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</si>
  <si>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</si>
  <si>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</si>
  <si>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</si>
  <si>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</si>
  <si>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</si>
  <si>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</si>
  <si>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</si>
  <si>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</si>
  <si>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</si>
  <si>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</si>
  <si>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</si>
  <si>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</si>
  <si>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</si>
  <si>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</si>
  <si>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</si>
  <si>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</si>
  <si>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</si>
  <si>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</si>
  <si>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</si>
  <si>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</si>
  <si>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</si>
  <si>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</si>
  <si>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</si>
  <si>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</si>
  <si>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</si>
  <si>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</si>
  <si>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</si>
  <si>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</si>
  <si>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</si>
  <si>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</si>
  <si>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</si>
  <si>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</si>
  <si>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</si>
  <si>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</si>
  <si>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</si>
  <si>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</si>
  <si>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</si>
  <si>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</si>
  <si>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</si>
  <si>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</si>
  <si>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</si>
  <si>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</si>
  <si>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</si>
  <si>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</si>
  <si>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</si>
  <si>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</si>
  <si>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</si>
  <si>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</si>
  <si>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</si>
  <si>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</si>
  <si>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</si>
  <si>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</si>
  <si>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</si>
  <si>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</si>
  <si>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</si>
  <si>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</si>
  <si>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</si>
  <si>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</si>
  <si>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</si>
  <si>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</si>
  <si>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</si>
  <si>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</si>
  <si>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</si>
  <si>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</si>
  <si>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</si>
  <si>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</si>
  <si>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</si>
  <si>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</si>
  <si>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</si>
  <si>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</si>
  <si>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</si>
  <si>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</si>
  <si>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</si>
  <si>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</si>
  <si>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</si>
  <si>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</si>
  <si>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</si>
  <si>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</si>
  <si>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</si>
  <si>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</si>
  <si>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</si>
  <si>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</si>
  <si>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</si>
  <si>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</si>
  <si>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</si>
  <si>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</si>
  <si>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</si>
  <si>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</si>
  <si>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</si>
  <si>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</si>
  <si>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</si>
  <si>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</si>
  <si>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</si>
  <si>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</si>
  <si>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</si>
  <si>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</si>
  <si>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</si>
  <si>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</si>
  <si>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</si>
  <si>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</si>
  <si>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</si>
  <si>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</si>
  <si>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</si>
  <si>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</si>
  <si>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</si>
  <si>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</si>
  <si>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</si>
  <si>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</si>
  <si>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</si>
  <si>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</si>
  <si>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</si>
  <si>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</si>
  <si>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</si>
  <si>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</si>
  <si>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</si>
  <si>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</si>
  <si>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</si>
  <si>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</si>
  <si>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</si>
  <si>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</si>
  <si>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</si>
  <si>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</si>
  <si>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</si>
  <si>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</si>
  <si>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</si>
  <si>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</si>
  <si>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</si>
  <si>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</si>
  <si>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</si>
  <si>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</si>
  <si>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</si>
  <si>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</si>
  <si>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</si>
  <si>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</si>
  <si>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</si>
  <si>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</si>
  <si>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</si>
  <si>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</si>
  <si>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</si>
  <si>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</si>
  <si>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</si>
  <si>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</si>
  <si>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</si>
  <si>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</si>
  <si>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</si>
  <si>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</si>
  <si>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</si>
  <si>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</si>
  <si>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</si>
  <si>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</si>
  <si>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</si>
  <si>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</si>
  <si>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</si>
  <si>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</si>
  <si>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</si>
  <si>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</si>
  <si>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</si>
  <si>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</si>
  <si>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</si>
  <si>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</si>
  <si>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</si>
  <si>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</si>
  <si>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</si>
  <si>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</si>
  <si>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</si>
  <si>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</si>
  <si>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</si>
  <si>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</si>
  <si>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</si>
  <si>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</si>
  <si>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</si>
  <si>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</si>
  <si>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</si>
  <si>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</si>
  <si>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</si>
  <si>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</si>
  <si>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</si>
  <si>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</si>
  <si>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</si>
  <si>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</si>
  <si>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</si>
  <si>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</si>
  <si>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</si>
  <si>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</si>
  <si>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</si>
  <si>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</si>
  <si>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</si>
  <si>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</si>
  <si>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</si>
  <si>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</si>
  <si>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</si>
  <si>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</si>
  <si>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</si>
  <si>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</si>
  <si>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</si>
  <si>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</si>
  <si>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</si>
  <si>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</si>
  <si>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</si>
  <si>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</si>
  <si>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</si>
  <si>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</si>
  <si>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</si>
  <si>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</si>
  <si>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</si>
  <si>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</si>
  <si>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</si>
  <si>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</si>
  <si>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</si>
  <si>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</si>
  <si>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</si>
  <si>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</si>
  <si>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</si>
  <si>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</si>
  <si>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</si>
  <si>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</si>
  <si>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</si>
  <si>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</si>
  <si>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</si>
  <si>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</si>
  <si>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</si>
  <si>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</si>
  <si>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</si>
  <si>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</si>
  <si>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</si>
  <si>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</si>
  <si>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</si>
  <si>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</si>
  <si>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</si>
  <si>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</si>
  <si>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</si>
  <si>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</si>
  <si>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</si>
  <si>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</si>
  <si>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</si>
  <si>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</si>
  <si>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</si>
  <si>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</si>
  <si>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</si>
  <si>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</si>
  <si>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</si>
  <si>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</si>
  <si>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</si>
  <si>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</si>
  <si>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</si>
  <si>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</si>
  <si>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</si>
  <si>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</si>
  <si>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</si>
  <si>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</si>
  <si>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</si>
  <si>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</si>
  <si>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</si>
  <si>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</si>
  <si>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</si>
  <si>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</si>
  <si>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</si>
  <si>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</si>
  <si>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</si>
  <si>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</si>
  <si>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</si>
  <si>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</si>
  <si>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</si>
  <si>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</si>
  <si>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</si>
  <si>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</si>
  <si>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</si>
  <si>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</si>
  <si>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</si>
  <si>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</si>
  <si>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</si>
  <si>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</si>
  <si>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</si>
  <si>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</si>
  <si>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</si>
  <si>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</si>
  <si>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</si>
  <si>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</si>
  <si>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</si>
  <si>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</si>
  <si>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</si>
  <si>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</si>
  <si>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</si>
  <si>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</si>
  <si>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</si>
  <si>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</si>
  <si>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</si>
  <si>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</si>
  <si>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</si>
  <si>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</si>
  <si>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</si>
  <si>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</si>
  <si>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</si>
  <si>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</si>
  <si>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</si>
  <si>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</si>
  <si>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</si>
  <si>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</si>
  <si>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</si>
  <si>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</si>
  <si>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</si>
  <si>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</si>
  <si>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</si>
  <si>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</si>
  <si>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</si>
  <si>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</si>
  <si>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</si>
  <si>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</si>
  <si>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</si>
  <si>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</si>
  <si>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</si>
  <si>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</si>
  <si>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</si>
  <si>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</si>
  <si>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</si>
  <si>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</si>
  <si>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</si>
  <si>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</si>
  <si>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</si>
  <si>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</si>
  <si>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</si>
  <si>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</si>
  <si>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</si>
  <si>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</si>
  <si>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</si>
  <si>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</si>
  <si>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</si>
  <si>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</si>
  <si>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</si>
  <si>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</si>
  <si>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</si>
  <si>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</si>
  <si>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</si>
  <si>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</si>
  <si>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</si>
  <si>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</si>
  <si>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</si>
  <si>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</si>
  <si>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</si>
  <si>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</si>
  <si>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</si>
  <si>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</si>
  <si>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</si>
  <si>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</si>
  <si>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</si>
  <si>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</si>
  <si>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</si>
  <si>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</si>
  <si>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</si>
  <si>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</si>
  <si>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</si>
  <si>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</si>
  <si>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</si>
  <si>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</si>
  <si>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</si>
  <si>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</si>
  <si>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</si>
  <si>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</si>
  <si>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</si>
  <si>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</si>
  <si>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</si>
  <si>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</si>
  <si>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</si>
  <si>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</si>
  <si>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</si>
  <si>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</si>
  <si>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</si>
  <si>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</si>
  <si>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</si>
  <si>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</si>
  <si>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</si>
  <si>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</si>
  <si>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</si>
  <si>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</si>
  <si>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</si>
  <si>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</si>
  <si>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</si>
  <si>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</si>
  <si>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</si>
  <si>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</si>
  <si>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</si>
  <si>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</si>
  <si>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</si>
  <si>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</si>
  <si>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</si>
  <si>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</si>
  <si>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</si>
  <si>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</si>
  <si>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</si>
  <si>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</si>
  <si>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</si>
  <si>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</si>
  <si>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</si>
  <si>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</si>
  <si>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</si>
  <si>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</si>
  <si>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</si>
  <si>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</si>
  <si>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</si>
  <si>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</si>
  <si>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</si>
  <si>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</si>
  <si>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</si>
  <si>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</si>
  <si>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</si>
  <si>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</si>
  <si>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</si>
  <si>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</si>
  <si>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</si>
  <si>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</si>
  <si>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</si>
  <si>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</si>
  <si>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</si>
  <si>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</si>
  <si>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</si>
  <si>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</si>
  <si>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</si>
  <si>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</si>
  <si>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</si>
  <si>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</si>
  <si>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</si>
  <si>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</si>
  <si>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</si>
  <si>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</si>
  <si>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</si>
  <si>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</si>
  <si>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</si>
  <si>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</si>
  <si>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</si>
  <si>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</si>
  <si>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</si>
  <si>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</si>
  <si>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</si>
  <si>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</si>
  <si>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</si>
  <si>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</si>
  <si>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</si>
  <si>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</si>
  <si>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</si>
  <si>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</si>
  <si>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</si>
  <si>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</si>
  <si>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</si>
  <si>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</si>
  <si>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</si>
  <si>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</si>
  <si>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</si>
  <si>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</si>
  <si>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</si>
  <si>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</si>
  <si>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</si>
  <si>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</si>
  <si>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</si>
  <si>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</si>
  <si>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</si>
  <si>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</si>
  <si>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</si>
  <si>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</si>
  <si>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</si>
  <si>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</si>
  <si>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</si>
  <si>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</si>
  <si>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</si>
  <si>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</si>
  <si>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</si>
  <si>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</si>
  <si>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</si>
  <si>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</si>
  <si>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</si>
  <si>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</si>
  <si>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</si>
  <si>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</si>
  <si>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</si>
  <si>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</si>
  <si>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</si>
  <si>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</si>
  <si>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</si>
  <si>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</si>
  <si>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</si>
  <si>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</si>
  <si>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</si>
  <si>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</si>
  <si>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</si>
  <si>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</si>
  <si>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</si>
  <si>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</si>
  <si>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</si>
  <si>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</si>
  <si>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</si>
  <si>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</si>
  <si>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</si>
  <si>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</si>
  <si>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</si>
  <si>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</si>
  <si>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</si>
  <si>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</si>
  <si>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</si>
  <si>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</si>
  <si>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</si>
  <si>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</si>
  <si>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</si>
  <si>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</si>
  <si>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</si>
  <si>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</si>
  <si>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</si>
  <si>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</si>
  <si>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</si>
  <si>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</si>
  <si>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</si>
  <si>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</si>
  <si>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</si>
  <si>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</si>
  <si>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</si>
  <si>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</si>
  <si>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</si>
  <si>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</si>
  <si>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</si>
  <si>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</si>
  <si>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</si>
  <si>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</si>
  <si>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</si>
  <si>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</si>
  <si>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</si>
  <si>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</si>
  <si>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</si>
  <si>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</si>
  <si>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</si>
  <si>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</si>
  <si>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</si>
  <si>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</si>
  <si>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</si>
  <si>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</si>
  <si>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</si>
  <si>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</si>
  <si>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</si>
  <si>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</si>
  <si>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</si>
  <si>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</si>
  <si>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</si>
  <si>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</si>
  <si>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</si>
  <si>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</si>
  <si>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</si>
  <si>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</si>
  <si>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</si>
  <si>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</si>
  <si>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</si>
  <si>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</si>
  <si>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</si>
  <si>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</si>
  <si>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</si>
  <si>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</si>
  <si>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</si>
  <si>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</si>
  <si>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</si>
  <si>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</si>
  <si>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</si>
  <si>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</si>
  <si>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</si>
  <si>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</si>
  <si>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</si>
  <si>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</si>
  <si>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</si>
  <si>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</si>
  <si>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</si>
  <si>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</si>
  <si>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</si>
  <si>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</si>
  <si>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</si>
  <si>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</si>
  <si>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</si>
  <si>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</si>
  <si>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</si>
  <si>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</si>
  <si>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</si>
  <si>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</si>
  <si>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</si>
  <si>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</si>
  <si>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</si>
  <si>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</si>
  <si>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</si>
  <si>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</si>
  <si>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</si>
  <si>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</si>
  <si>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</si>
  <si>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</si>
  <si>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</si>
  <si>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</si>
  <si>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</si>
  <si>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</si>
  <si>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</si>
  <si>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</si>
  <si>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</si>
  <si>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</si>
  <si>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</si>
  <si>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</si>
  <si>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</si>
  <si>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</si>
  <si>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</si>
  <si>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</si>
  <si>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</si>
  <si>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</si>
  <si>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</si>
  <si>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</si>
  <si>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</si>
  <si>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</si>
  <si>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</si>
  <si>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</si>
  <si>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</si>
  <si>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</si>
  <si>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</si>
  <si>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</si>
  <si>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</si>
  <si>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</si>
  <si>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</si>
  <si>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</si>
  <si>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</si>
  <si>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</si>
  <si>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</si>
  <si>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</si>
  <si>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</si>
  <si>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</si>
  <si>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</si>
  <si>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</si>
  <si>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</si>
  <si>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</si>
  <si>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</si>
  <si>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</si>
  <si>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</si>
  <si>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</si>
  <si>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</si>
  <si>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</si>
  <si>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</si>
  <si>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</si>
  <si>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</si>
  <si>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</si>
  <si>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</si>
  <si>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</si>
  <si>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</si>
  <si>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</si>
  <si>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</si>
  <si>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</si>
  <si>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</si>
  <si>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</si>
  <si>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</si>
  <si>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</si>
  <si>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</si>
  <si>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</si>
  <si>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</si>
  <si>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</si>
  <si>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</si>
  <si>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</si>
  <si>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</si>
  <si>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</si>
  <si>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</si>
  <si>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</si>
  <si>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</si>
  <si>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</si>
  <si>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</si>
  <si>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</si>
  <si>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</si>
  <si>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</si>
  <si>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</si>
  <si>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</si>
  <si>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</si>
  <si>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</si>
  <si>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</si>
  <si>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</si>
  <si>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</si>
  <si>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</si>
  <si>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</si>
  <si>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</si>
  <si>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</si>
  <si>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</si>
  <si>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</si>
  <si>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</si>
  <si>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</si>
  <si>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</si>
  <si>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</si>
  <si>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</si>
  <si>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</si>
  <si>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</si>
  <si>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</si>
  <si>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</si>
  <si>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</si>
  <si>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</si>
  <si>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</si>
  <si>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</si>
  <si>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</si>
  <si>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</si>
  <si>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</si>
  <si>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</si>
  <si>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</si>
  <si>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</si>
  <si>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</si>
  <si>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</si>
  <si>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</si>
  <si>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</si>
  <si>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</si>
  <si>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</si>
  <si>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</si>
  <si>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</si>
  <si>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</si>
  <si>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</si>
  <si>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</si>
  <si>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</si>
  <si>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</si>
  <si>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</si>
  <si>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</si>
  <si>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</si>
  <si>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</si>
  <si>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</si>
  <si>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</si>
  <si>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</si>
  <si>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</si>
  <si>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</si>
  <si>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</si>
  <si>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</si>
  <si>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</si>
  <si>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</si>
  <si>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</si>
  <si>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</si>
  <si>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</si>
  <si>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</si>
  <si>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</si>
  <si>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</si>
  <si>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</si>
  <si>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</si>
  <si>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</si>
  <si>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</si>
  <si>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</si>
  <si>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</si>
  <si>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</si>
  <si>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</si>
  <si>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</si>
  <si>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</si>
  <si>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</si>
  <si>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</si>
  <si>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</si>
  <si>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</si>
  <si>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</si>
  <si>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</si>
  <si>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</si>
  <si>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</si>
  <si>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</si>
  <si>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</si>
  <si>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</si>
  <si>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</si>
  <si>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</si>
  <si>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</si>
  <si>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</si>
  <si>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</si>
  <si>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</si>
  <si>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</si>
  <si>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</si>
  <si>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</si>
  <si>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</si>
  <si>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</si>
  <si>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</si>
  <si>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</si>
  <si>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</si>
  <si>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</si>
  <si>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</si>
  <si>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</si>
  <si>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</si>
  <si>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</si>
  <si>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</si>
  <si>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</si>
  <si>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</si>
  <si>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</si>
  <si>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</si>
  <si>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</si>
  <si>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</si>
  <si>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</si>
  <si>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</si>
  <si>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</si>
  <si>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</si>
  <si>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</si>
  <si>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</si>
  <si>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</si>
  <si>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</si>
  <si>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</si>
  <si>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</si>
  <si>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</si>
  <si>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</si>
  <si>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</si>
  <si>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</si>
  <si>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</si>
  <si>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</si>
  <si>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</si>
  <si>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</si>
  <si>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</si>
  <si>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</si>
  <si>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</si>
  <si>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</si>
  <si>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</si>
  <si>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</si>
  <si>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</si>
  <si>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</si>
  <si>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</si>
  <si>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</si>
  <si>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</si>
  <si>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</si>
  <si>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</si>
  <si>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</si>
  <si>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</si>
  <si>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</si>
  <si>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</si>
  <si>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</si>
  <si>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</si>
  <si>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</si>
  <si>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</si>
  <si>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</si>
  <si>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</si>
  <si>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</si>
  <si>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</si>
  <si>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</si>
  <si>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</si>
  <si>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</si>
  <si>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</si>
  <si>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</si>
  <si>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</si>
  <si>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</si>
  <si>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</si>
  <si>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</si>
  <si>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</si>
  <si>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</si>
  <si>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</si>
  <si>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</si>
  <si>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</si>
  <si>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</si>
  <si>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</si>
  <si>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</si>
  <si>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</si>
  <si>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</si>
  <si>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</si>
  <si>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</si>
  <si>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</si>
  <si>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</si>
  <si>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</si>
  <si>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</si>
  <si>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</si>
  <si>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</si>
  <si>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</si>
  <si>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</si>
  <si>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</si>
  <si>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</si>
  <si>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</si>
  <si>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</si>
  <si>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</si>
  <si>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</si>
  <si>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</si>
  <si>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</si>
  <si>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</si>
  <si>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</si>
  <si>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</si>
  <si>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</si>
  <si>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</si>
  <si>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</si>
  <si>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</si>
  <si>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</si>
  <si>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</si>
  <si>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</si>
  <si>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</si>
  <si>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</si>
  <si>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</si>
  <si>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</si>
  <si>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</si>
  <si>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</si>
  <si>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</si>
  <si>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</si>
  <si>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</si>
  <si>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</si>
  <si>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</si>
  <si>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</si>
  <si>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</si>
  <si>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</si>
  <si>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</si>
  <si>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</si>
  <si>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</si>
  <si>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</si>
  <si>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</si>
  <si>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</si>
  <si>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</si>
  <si>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</si>
  <si>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</si>
  <si>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</si>
  <si>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</si>
  <si>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</si>
  <si>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</si>
  <si>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</si>
  <si>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</si>
  <si>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</si>
  <si>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</si>
  <si>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</si>
  <si>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</si>
  <si>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</si>
  <si>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</si>
  <si>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</si>
  <si>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</si>
  <si>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</si>
  <si>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</si>
  <si>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</si>
  <si>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</si>
  <si>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</si>
  <si>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</si>
  <si>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</si>
  <si>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</si>
  <si>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</si>
  <si>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</si>
  <si>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</si>
  <si>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</si>
  <si>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</si>
  <si>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</si>
  <si>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</si>
  <si>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</si>
  <si>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</si>
  <si>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</si>
  <si>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</si>
  <si>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</si>
  <si>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</si>
  <si>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</si>
  <si>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</si>
  <si>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</si>
  <si>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</si>
  <si>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</si>
  <si>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</si>
  <si>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</si>
  <si>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</si>
  <si>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</si>
  <si>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</si>
  <si>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</si>
  <si>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</si>
  <si>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</si>
  <si>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</si>
  <si>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</si>
  <si>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</si>
  <si>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</si>
  <si>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</si>
  <si>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</si>
  <si>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</si>
  <si>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</si>
  <si>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</si>
  <si>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</si>
  <si>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</si>
  <si>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</si>
  <si>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</si>
  <si>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</si>
  <si>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</si>
  <si>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</si>
  <si>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</si>
  <si>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</si>
  <si>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</si>
  <si>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</si>
  <si>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</si>
  <si>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</si>
  <si>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</si>
  <si>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</si>
  <si>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</si>
  <si>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</si>
  <si>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</si>
  <si>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</si>
  <si>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</si>
  <si>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</si>
  <si>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</si>
  <si>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</si>
  <si>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</si>
  <si>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</si>
  <si>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</si>
  <si>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</si>
  <si>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</si>
  <si>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</si>
  <si>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</si>
  <si>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</si>
  <si>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</si>
  <si>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</si>
  <si>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</si>
  <si>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</si>
  <si>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</si>
  <si>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</si>
  <si>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</si>
  <si>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</si>
  <si>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</si>
  <si>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</si>
  <si>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</si>
  <si>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</si>
  <si>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</si>
  <si>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</si>
  <si>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</si>
  <si>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</si>
  <si>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</si>
  <si>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</si>
  <si>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</si>
  <si>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</si>
  <si>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</si>
  <si>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</si>
  <si>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</si>
  <si>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</si>
  <si>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</si>
  <si>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</si>
  <si>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</si>
  <si>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</si>
  <si>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</si>
  <si>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</si>
  <si>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</si>
  <si>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</si>
  <si>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</si>
  <si>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</si>
  <si>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</si>
  <si>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</si>
  <si>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</si>
  <si>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</si>
  <si>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</si>
  <si>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</si>
  <si>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</si>
  <si>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</si>
  <si>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</si>
  <si>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</si>
  <si>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</si>
  <si>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</si>
  <si>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</si>
  <si>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</si>
  <si>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</si>
  <si>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</si>
  <si>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</si>
  <si>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</si>
  <si>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</si>
  <si>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</si>
  <si>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</si>
  <si>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</si>
  <si>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</si>
  <si>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</si>
  <si>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</si>
  <si>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</si>
  <si>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</si>
  <si>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</si>
  <si>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</si>
  <si>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</si>
  <si>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</si>
  <si>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</si>
  <si>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</si>
  <si>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</si>
  <si>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</si>
  <si>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</si>
  <si>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</si>
  <si>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</si>
  <si>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</si>
  <si>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</si>
  <si>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</si>
  <si>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</si>
  <si>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</si>
  <si>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</si>
  <si>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</si>
  <si>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</si>
  <si>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</si>
  <si>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</si>
  <si>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</si>
  <si>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</si>
  <si>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</si>
  <si>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</si>
  <si>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</si>
  <si>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</si>
  <si>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</si>
  <si>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</si>
  <si>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</si>
  <si>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</si>
  <si>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</si>
  <si>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</si>
  <si>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</si>
  <si>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</si>
  <si>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</si>
  <si>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</si>
  <si>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</si>
  <si>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</si>
  <si>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</si>
  <si>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</si>
  <si>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</si>
  <si>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</si>
  <si>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</si>
  <si>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</si>
  <si>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</si>
  <si>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</si>
  <si>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</si>
  <si>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</si>
  <si>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</si>
  <si>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</si>
  <si>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</si>
  <si>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</si>
  <si>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</si>
  <si>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</si>
  <si>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</si>
  <si>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</si>
  <si>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</si>
  <si>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</si>
  <si>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</si>
  <si>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</si>
  <si>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</si>
  <si>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</si>
  <si>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</si>
  <si>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</si>
  <si>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</si>
  <si>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</si>
  <si>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</si>
  <si>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</si>
  <si>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</si>
  <si>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</si>
  <si>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</si>
  <si>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</si>
  <si>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</si>
  <si>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</si>
  <si>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</si>
  <si>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</si>
  <si>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</si>
  <si>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</si>
  <si>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</si>
  <si>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</si>
  <si>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</si>
  <si>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</si>
  <si>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</si>
  <si>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</si>
  <si>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</si>
  <si>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</si>
  <si>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</si>
  <si>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</si>
  <si>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</si>
  <si>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</si>
  <si>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</si>
  <si>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</si>
  <si>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</si>
  <si>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</si>
  <si>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</si>
  <si>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</si>
  <si>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</si>
  <si>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</si>
  <si>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</si>
  <si>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</si>
  <si>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</si>
  <si>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</si>
  <si>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</si>
  <si>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</si>
  <si>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</si>
  <si>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</si>
  <si>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</si>
  <si>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</si>
  <si>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</si>
  <si>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</si>
  <si>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</si>
  <si>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</si>
  <si>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</si>
  <si>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</si>
  <si>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</si>
  <si>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</si>
  <si>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</si>
  <si>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</si>
  <si>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</si>
  <si>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</si>
  <si>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</si>
  <si>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</si>
  <si>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</si>
  <si>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</si>
  <si>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</si>
  <si>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</si>
  <si>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</si>
  <si>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</si>
  <si>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</si>
  <si>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</si>
  <si>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</si>
  <si>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</si>
  <si>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</si>
  <si>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</si>
  <si>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</si>
  <si>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</si>
  <si>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</si>
  <si>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</si>
  <si>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</si>
  <si>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</si>
  <si>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</si>
  <si>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</si>
  <si>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</si>
  <si>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</si>
  <si>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</si>
  <si>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</si>
  <si>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</si>
  <si>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</si>
  <si>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</si>
  <si>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</si>
  <si>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</si>
  <si>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</si>
  <si>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</si>
  <si>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</si>
  <si>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</si>
  <si>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</si>
  <si>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</si>
  <si>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</si>
  <si>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</si>
  <si>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</si>
  <si>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</si>
  <si>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</si>
  <si>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</si>
  <si>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</si>
  <si>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</si>
  <si>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</si>
  <si>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</si>
  <si>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</si>
  <si>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</si>
  <si>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</si>
  <si>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</si>
  <si>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</si>
  <si>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</si>
  <si>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</si>
  <si>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</si>
  <si>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</si>
  <si>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</si>
  <si>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</si>
  <si>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</si>
  <si>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</si>
  <si>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</si>
  <si>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</si>
  <si>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</si>
  <si>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</si>
  <si>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</si>
  <si>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</si>
  <si>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</si>
  <si>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</si>
  <si>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</si>
  <si>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</si>
  <si>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</si>
  <si>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</si>
  <si>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</si>
  <si>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</si>
  <si>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</si>
  <si>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</si>
  <si>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</si>
  <si>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</si>
  <si>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</si>
  <si>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</si>
  <si>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</si>
  <si>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</si>
  <si>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</si>
  <si>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</si>
  <si>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</si>
  <si>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</si>
  <si>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</si>
  <si>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</si>
  <si>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</si>
  <si>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</si>
  <si>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</si>
  <si>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</si>
  <si>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</si>
  <si>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</si>
  <si>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</si>
  <si>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</si>
  <si>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</si>
  <si>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</si>
  <si>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</si>
  <si>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</si>
  <si>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</si>
  <si>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</si>
  <si>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</si>
  <si>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</si>
  <si>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</si>
  <si>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</si>
  <si>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</si>
  <si>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</si>
  <si>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</si>
  <si>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</si>
  <si>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</si>
  <si>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</si>
  <si>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</si>
  <si>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</si>
  <si>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</si>
  <si>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</si>
  <si>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</si>
  <si>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</si>
  <si>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</si>
  <si>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</si>
  <si>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</si>
  <si>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</si>
  <si>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</si>
  <si>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</si>
  <si>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</si>
  <si>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</si>
  <si>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</si>
  <si>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</si>
  <si>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</si>
  <si>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</si>
  <si>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</si>
  <si>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</si>
  <si>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</si>
  <si>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</si>
  <si>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</si>
  <si>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</si>
  <si>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</si>
  <si>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</si>
  <si>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</si>
  <si>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</si>
  <si>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</si>
  <si>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</si>
  <si>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</si>
  <si>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</si>
  <si>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</si>
  <si>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</si>
  <si>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</si>
  <si>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</si>
  <si>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</si>
  <si>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</si>
  <si>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</si>
  <si>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</si>
  <si>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</si>
  <si>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</si>
  <si>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</si>
  <si>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</si>
  <si>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</si>
  <si>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</si>
  <si>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</si>
  <si>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</si>
  <si>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</si>
  <si>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</si>
  <si>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</si>
  <si>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</si>
  <si>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</si>
  <si>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</si>
  <si>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</si>
  <si>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</si>
  <si>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</si>
  <si>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</si>
  <si>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</si>
  <si>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</si>
  <si>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</si>
  <si>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</si>
  <si>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</si>
  <si>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</si>
  <si>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</si>
  <si>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</si>
  <si>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</si>
  <si>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</si>
  <si>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</si>
  <si>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</si>
  <si>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</si>
  <si>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</si>
  <si>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</si>
  <si>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</si>
  <si>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</si>
  <si>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</si>
  <si>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</si>
  <si>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</si>
  <si>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</si>
  <si>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</si>
  <si>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</si>
  <si>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</si>
  <si>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</si>
  <si>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</si>
  <si>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</si>
  <si>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</si>
  <si>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</si>
  <si>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</si>
  <si>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</si>
  <si>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</si>
  <si>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</si>
  <si>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</si>
  <si>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</si>
  <si>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</si>
  <si>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</si>
  <si>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</si>
  <si>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</si>
  <si>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</si>
  <si>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</si>
  <si>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</si>
  <si>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</si>
  <si>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</si>
  <si>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</si>
  <si>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</si>
  <si>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</si>
  <si>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</si>
  <si>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</si>
  <si>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</si>
  <si>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</si>
  <si>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</si>
  <si>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</si>
  <si>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</si>
  <si>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</si>
  <si>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</si>
  <si>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</si>
  <si>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</si>
  <si>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</si>
  <si>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</si>
  <si>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</si>
  <si>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</si>
  <si>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</si>
  <si>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</si>
  <si>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</si>
  <si>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</si>
  <si>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</si>
  <si>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</si>
  <si>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</si>
  <si>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</si>
  <si>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</si>
  <si>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</si>
  <si>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</si>
  <si>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</si>
  <si>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</si>
  <si>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</si>
  <si>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</si>
  <si>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</si>
  <si>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</si>
  <si>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</si>
  <si>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</si>
  <si>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</si>
  <si>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</si>
  <si>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</si>
  <si>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</si>
  <si>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</si>
  <si>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</si>
  <si>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</si>
  <si>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</si>
  <si>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</si>
  <si>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</si>
  <si>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</si>
  <si>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</si>
  <si>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</si>
  <si>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</si>
  <si>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</si>
  <si>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</si>
  <si>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</si>
  <si>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</si>
  <si>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</si>
  <si>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</si>
  <si>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</si>
  <si>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</si>
  <si>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</si>
  <si>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</si>
  <si>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</si>
  <si>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</si>
  <si>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</si>
  <si>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</si>
  <si>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</si>
  <si>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</si>
  <si>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</si>
  <si>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</si>
  <si>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</si>
  <si>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</si>
  <si>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</si>
  <si>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</si>
  <si>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</si>
  <si>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</si>
  <si>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</si>
  <si>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</si>
  <si>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</si>
  <si>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</si>
  <si>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</si>
  <si>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</si>
  <si>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</si>
  <si>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</si>
  <si>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</si>
  <si>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</si>
  <si>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</si>
  <si>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</si>
  <si>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</si>
  <si>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</si>
  <si>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</si>
  <si>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</si>
  <si>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</si>
  <si>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</si>
  <si>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</si>
  <si>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</si>
  <si>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</si>
  <si>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</si>
  <si>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</si>
  <si>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</si>
  <si>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</si>
  <si>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</si>
  <si>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</si>
  <si>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</si>
  <si>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</si>
  <si>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</si>
  <si>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</si>
  <si>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</si>
  <si>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</si>
  <si>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</si>
  <si>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</si>
  <si>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</si>
  <si>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</si>
  <si>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</si>
  <si>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</si>
  <si>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</si>
  <si>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</si>
  <si>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</si>
  <si>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</si>
  <si>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</si>
  <si>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</si>
  <si>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</si>
  <si>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</si>
  <si>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</si>
  <si>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</si>
  <si>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</si>
  <si>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</si>
  <si>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</si>
  <si>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</si>
  <si>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</si>
  <si>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</si>
  <si>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</si>
  <si>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</si>
  <si>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</si>
  <si>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</si>
  <si>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</si>
  <si>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</si>
  <si>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</si>
  <si>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</si>
  <si>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</si>
  <si>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</si>
  <si>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</si>
  <si>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</si>
  <si>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</si>
  <si>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</si>
  <si>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</si>
  <si>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</si>
  <si>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</si>
  <si>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</si>
  <si>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</si>
  <si>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</si>
  <si>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</si>
  <si>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</si>
  <si>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</si>
  <si>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</si>
  <si>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</si>
  <si>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</si>
  <si>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</si>
  <si>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</si>
  <si>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</si>
  <si>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</si>
  <si>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</si>
  <si>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</si>
  <si>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</si>
  <si>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</si>
  <si>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</si>
  <si>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</si>
  <si>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</si>
  <si>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</si>
  <si>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</si>
  <si>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</si>
  <si>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</si>
  <si>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</si>
  <si>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</si>
  <si>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</si>
  <si>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</si>
  <si>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</si>
  <si>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</si>
  <si>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</si>
  <si>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</si>
  <si>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</si>
  <si>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</si>
  <si>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</si>
  <si>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</si>
  <si>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</si>
  <si>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</si>
  <si>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</si>
  <si>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</si>
  <si>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</si>
  <si>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</si>
  <si>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</si>
  <si>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</si>
  <si>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</si>
  <si>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</si>
  <si>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</si>
  <si>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</si>
  <si>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</si>
  <si>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</si>
  <si>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</si>
  <si>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</si>
  <si>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</si>
  <si>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</si>
  <si>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</si>
  <si>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</si>
  <si>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</si>
  <si>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</si>
  <si>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</si>
  <si>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</si>
  <si>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</si>
  <si>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</si>
  <si>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</si>
  <si>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</si>
  <si>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</si>
  <si>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</si>
  <si>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</si>
  <si>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</si>
  <si>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</si>
  <si>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</si>
  <si>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</si>
  <si>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</si>
  <si>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</si>
  <si>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</si>
  <si>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</si>
  <si>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</si>
  <si>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</si>
  <si>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</si>
  <si>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</si>
  <si>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</si>
  <si>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</si>
  <si>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</si>
  <si>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</si>
  <si>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</si>
  <si>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</si>
  <si>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</si>
  <si>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</si>
  <si>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</si>
  <si>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</si>
  <si>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</si>
  <si>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</si>
  <si>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</si>
  <si>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</si>
  <si>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</si>
  <si>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</si>
  <si>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</si>
  <si>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</si>
  <si>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</si>
  <si>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</si>
  <si>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</si>
  <si>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</si>
  <si>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</si>
  <si>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</si>
  <si>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</si>
  <si>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</si>
  <si>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</si>
  <si>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</si>
  <si>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</si>
  <si>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</si>
  <si>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</si>
  <si>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</si>
  <si>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</si>
  <si>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</si>
  <si>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</si>
  <si>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</si>
  <si>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</si>
  <si>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</si>
  <si>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</si>
  <si>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</si>
  <si>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</si>
  <si>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</si>
  <si>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</si>
  <si>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</si>
  <si>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</si>
  <si>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</si>
  <si>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</si>
  <si>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</si>
  <si>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</si>
  <si>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</si>
  <si>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</si>
  <si>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</si>
  <si>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</si>
  <si>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</si>
  <si>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</si>
  <si>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</si>
  <si>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</si>
  <si>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</si>
  <si>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</si>
  <si>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</si>
  <si>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</si>
  <si>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</si>
  <si>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</si>
  <si>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</si>
  <si>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</si>
  <si>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</si>
  <si>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</si>
  <si>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</si>
  <si>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</si>
  <si>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</si>
  <si>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</si>
  <si>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</si>
  <si>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</si>
  <si>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</si>
  <si>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</si>
  <si>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</si>
  <si>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</si>
  <si>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</si>
  <si>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</si>
  <si>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</si>
  <si>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</si>
  <si>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</si>
  <si>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</si>
  <si>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</si>
  <si>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</si>
  <si>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</si>
  <si>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</si>
  <si>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</si>
  <si>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</si>
  <si>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</si>
  <si>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</si>
  <si>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</si>
  <si>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</si>
  <si>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</si>
  <si>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</si>
  <si>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</si>
  <si>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</si>
  <si>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</si>
  <si>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</si>
  <si>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</si>
  <si>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</si>
  <si>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</si>
  <si>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</si>
  <si>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</si>
  <si>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</si>
  <si>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</si>
  <si>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</si>
  <si>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</si>
  <si>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</si>
  <si>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</si>
  <si>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</si>
  <si>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</si>
  <si>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</si>
  <si>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</si>
  <si>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</si>
  <si>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</si>
  <si>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</si>
  <si>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</si>
  <si>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</si>
  <si>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</si>
  <si>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</si>
  <si>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</si>
  <si>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</si>
  <si>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</si>
  <si>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</si>
  <si>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</si>
  <si>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</si>
  <si>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</si>
  <si>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</si>
  <si>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</si>
  <si>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</si>
  <si>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</si>
  <si>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</si>
  <si>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</si>
  <si>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</si>
  <si>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</si>
  <si>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</si>
  <si>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</si>
  <si>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</si>
  <si>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</si>
  <si>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</si>
  <si>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</si>
  <si>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</si>
  <si>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</si>
  <si>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</si>
  <si>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</si>
  <si>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</si>
  <si>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</si>
  <si>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</si>
  <si>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</si>
  <si>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</si>
  <si>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</si>
  <si>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</si>
  <si>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</si>
  <si>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</si>
  <si>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</si>
  <si>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</si>
  <si>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</si>
  <si>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</si>
  <si>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</si>
  <si>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</si>
  <si>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</si>
  <si>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</si>
  <si>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</si>
  <si>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</si>
  <si>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</si>
  <si>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</si>
  <si>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</si>
  <si>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</si>
  <si>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</si>
  <si>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</si>
  <si>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</si>
  <si>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</si>
  <si>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</si>
  <si>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</si>
  <si>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</si>
  <si>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</si>
  <si>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</si>
  <si>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</si>
  <si>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</si>
  <si>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</si>
  <si>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</si>
  <si>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</si>
  <si>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</si>
  <si>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</si>
  <si>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</si>
  <si>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</si>
  <si>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</si>
  <si>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</si>
  <si>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</si>
  <si>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</si>
  <si>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</si>
  <si>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</si>
  <si>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</si>
  <si>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</si>
  <si>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</si>
  <si>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</si>
  <si>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</si>
  <si>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</si>
  <si>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</si>
  <si>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</si>
  <si>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</si>
  <si>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</si>
  <si>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</si>
  <si>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</si>
  <si>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</si>
  <si>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</si>
  <si>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</si>
  <si>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</si>
  <si>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</si>
  <si>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</si>
  <si>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</si>
  <si>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</si>
  <si>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</si>
  <si>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</si>
  <si>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</si>
  <si>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</si>
  <si>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</si>
  <si>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</si>
  <si>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</si>
  <si>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</si>
  <si>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</si>
  <si>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</si>
  <si>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</si>
  <si>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</si>
  <si>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</si>
  <si>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</si>
  <si>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</si>
  <si>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</si>
  <si>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</si>
  <si>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</si>
  <si>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</si>
  <si>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</si>
  <si>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</si>
  <si>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</si>
  <si>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</si>
  <si>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</si>
  <si>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</si>
  <si>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</si>
  <si>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</si>
  <si>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</si>
  <si>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</si>
  <si>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</si>
  <si>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</si>
  <si>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</si>
  <si>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</si>
  <si>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</si>
  <si>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</si>
  <si>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</si>
  <si>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</si>
  <si>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</si>
  <si>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</si>
  <si>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</si>
  <si>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</si>
  <si>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</si>
  <si>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</si>
  <si>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</si>
  <si>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</si>
  <si>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</si>
  <si>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</si>
  <si>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</si>
  <si>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</si>
  <si>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</si>
  <si>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</si>
  <si>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</si>
  <si>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</si>
  <si>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</si>
  <si>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</si>
  <si>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</si>
  <si>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</si>
  <si>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</si>
  <si>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</si>
  <si>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</si>
  <si>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</si>
  <si>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</si>
  <si>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</si>
  <si>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</si>
  <si>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</si>
  <si>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</si>
  <si>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</si>
  <si>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</si>
  <si>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</si>
  <si>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</si>
  <si>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</si>
  <si>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</si>
  <si>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</si>
  <si>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</si>
  <si>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</si>
  <si>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</si>
  <si>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</si>
  <si>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</si>
  <si>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</si>
  <si>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</si>
  <si>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</si>
  <si>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</si>
  <si>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</si>
  <si>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</si>
  <si>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</si>
  <si>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</si>
  <si>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</si>
  <si>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</si>
  <si>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</si>
  <si>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</si>
  <si>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</si>
  <si>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</si>
  <si>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</si>
  <si>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</si>
  <si>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</si>
  <si>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</si>
  <si>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</si>
  <si>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</si>
  <si>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</si>
  <si>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</si>
  <si>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</si>
  <si>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</si>
  <si>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</si>
  <si>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</si>
  <si>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</si>
  <si>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</si>
  <si>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</si>
  <si>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</si>
  <si>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</si>
  <si>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</si>
  <si>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</si>
  <si>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</si>
  <si>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</si>
  <si>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</si>
  <si>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</si>
  <si>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</si>
  <si>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</si>
  <si>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</si>
  <si>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</si>
  <si>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</si>
  <si>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</si>
  <si>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</si>
  <si>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</si>
  <si>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</si>
  <si>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</si>
  <si>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</si>
  <si>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</si>
  <si>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</si>
  <si>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</si>
  <si>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</si>
  <si>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</si>
  <si>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</si>
  <si>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</si>
  <si>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</si>
  <si>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</si>
  <si>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</si>
  <si>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</si>
  <si>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</si>
  <si>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</si>
  <si>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</si>
  <si>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</si>
  <si>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</si>
  <si>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</si>
  <si>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</si>
  <si>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</si>
  <si>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</si>
  <si>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</si>
  <si>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</si>
  <si>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</si>
  <si>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</si>
  <si>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</si>
  <si>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</si>
  <si>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</si>
  <si>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</si>
  <si>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</si>
  <si>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</si>
  <si>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</si>
  <si>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</si>
  <si>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</si>
  <si>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</si>
  <si>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</si>
  <si>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</si>
  <si>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</si>
  <si>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</si>
  <si>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</si>
  <si>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</si>
  <si>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</si>
  <si>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</si>
  <si>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</si>
  <si>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</si>
  <si>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</si>
  <si>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</si>
  <si>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</si>
  <si>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</si>
  <si>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</si>
  <si>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</si>
  <si>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</si>
  <si>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</si>
  <si>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</si>
  <si>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</si>
  <si>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</si>
  <si>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</si>
  <si>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</si>
  <si>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</si>
  <si>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</si>
  <si>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</si>
  <si>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</si>
  <si>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</si>
  <si>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</si>
  <si>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</si>
  <si>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</si>
  <si>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</si>
  <si>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</si>
  <si>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</si>
  <si>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</si>
  <si>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</si>
  <si>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</si>
  <si>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</si>
  <si>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</si>
  <si>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</si>
  <si>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</si>
  <si>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</si>
  <si>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</si>
  <si>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</si>
  <si>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</si>
  <si>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</si>
  <si>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</si>
  <si>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</si>
  <si>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</si>
  <si>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</si>
  <si>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</si>
  <si>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</si>
  <si>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</si>
  <si>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</si>
  <si>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</si>
  <si>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</si>
  <si>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</si>
  <si>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</si>
  <si>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</si>
  <si>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</si>
  <si>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</si>
  <si>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</si>
  <si>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</si>
  <si>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</si>
  <si>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</si>
  <si>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</si>
  <si>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</si>
  <si>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</si>
  <si>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</si>
  <si>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</si>
  <si>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</si>
  <si>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</si>
  <si>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</si>
  <si>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</si>
  <si>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</si>
  <si>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</si>
  <si>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</si>
  <si>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</si>
  <si>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</si>
  <si>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</si>
  <si>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</si>
  <si>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</si>
  <si>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</si>
  <si>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</si>
  <si>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</si>
  <si>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</si>
  <si>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</si>
  <si>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</si>
  <si>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</si>
  <si>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</si>
  <si>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</si>
  <si>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</si>
  <si>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</si>
  <si>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</si>
  <si>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</si>
  <si>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</si>
  <si>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</si>
  <si>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</si>
  <si>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</si>
  <si>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</si>
  <si>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</si>
  <si>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</si>
  <si>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</si>
  <si>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</si>
  <si>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</si>
  <si>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</si>
  <si>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</si>
  <si>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</si>
  <si>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</si>
  <si>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</si>
  <si>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</si>
  <si>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</si>
  <si>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</si>
  <si>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</si>
  <si>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</si>
  <si>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</si>
  <si>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</si>
  <si>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</si>
  <si>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</si>
  <si>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</si>
  <si>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</si>
  <si>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</si>
  <si>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</si>
  <si>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</si>
  <si>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</si>
  <si>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</si>
  <si>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</si>
  <si>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</si>
  <si>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</si>
  <si>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</si>
  <si>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</si>
  <si>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</si>
  <si>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</si>
  <si>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</si>
  <si>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</si>
  <si>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</si>
  <si>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</si>
  <si>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</si>
  <si>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</si>
  <si>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</si>
  <si>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</si>
  <si>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</si>
  <si>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</si>
  <si>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</si>
  <si>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</si>
  <si>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</si>
  <si>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</si>
  <si>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</si>
  <si>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</si>
  <si>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</si>
  <si>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</si>
  <si>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</si>
  <si>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</si>
  <si>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</si>
  <si>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</si>
  <si>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</si>
  <si>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</si>
  <si>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</si>
  <si>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</si>
  <si>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</si>
  <si>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</si>
  <si>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</si>
  <si>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</si>
  <si>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</si>
  <si>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</si>
  <si>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</si>
  <si>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</si>
  <si>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</si>
  <si>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</si>
  <si>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</si>
  <si>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</si>
  <si>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</si>
  <si>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</si>
  <si>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</si>
  <si>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</si>
  <si>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</si>
  <si>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</si>
  <si>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</si>
  <si>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</si>
  <si>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</si>
  <si>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</si>
  <si>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</si>
  <si>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</si>
  <si>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</si>
  <si>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</si>
  <si>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</si>
  <si>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</si>
  <si>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</si>
  <si>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</si>
  <si>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</si>
  <si>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</si>
  <si>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</si>
  <si>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</si>
  <si>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</si>
  <si>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</si>
  <si>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</si>
  <si>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</si>
  <si>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</si>
  <si>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</si>
  <si>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</si>
  <si>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</si>
  <si>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</si>
  <si>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</si>
  <si>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</si>
  <si>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</si>
  <si>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</si>
  <si>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</si>
  <si>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</si>
  <si>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</si>
  <si>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</si>
  <si>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</si>
  <si>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</si>
  <si>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</si>
  <si>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</si>
  <si>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</si>
  <si>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</si>
  <si>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</si>
  <si>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</si>
  <si>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</si>
  <si>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</si>
  <si>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</si>
  <si>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</si>
  <si>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</si>
  <si>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</si>
  <si>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</si>
  <si>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</si>
  <si>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</si>
  <si>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</si>
  <si>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</si>
  <si>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</si>
  <si>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</si>
  <si>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</si>
  <si>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</si>
  <si>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</si>
  <si>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</si>
  <si>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</si>
  <si>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</si>
  <si>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</si>
  <si>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</si>
  <si>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</si>
  <si>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</si>
  <si>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</si>
  <si>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</si>
  <si>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</si>
  <si>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</si>
  <si>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</si>
  <si>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</si>
  <si>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</si>
  <si>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</si>
  <si>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</si>
  <si>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</si>
  <si>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</si>
  <si>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</si>
  <si>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</si>
  <si>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</si>
  <si>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</si>
  <si>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</si>
  <si>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</si>
  <si>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</si>
  <si>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</si>
  <si>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</si>
  <si>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</si>
  <si>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</si>
  <si>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</si>
  <si>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</si>
  <si>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</si>
  <si>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</si>
  <si>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</si>
  <si>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</si>
  <si>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</si>
  <si>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</si>
  <si>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</si>
  <si>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</si>
  <si>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</si>
  <si>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</si>
  <si>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</si>
  <si>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</si>
  <si>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</si>
  <si>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</si>
  <si>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</si>
  <si>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</si>
  <si>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</si>
  <si>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</si>
  <si>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</si>
  <si>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</si>
  <si>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</si>
  <si>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</si>
  <si>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</si>
  <si>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</si>
  <si>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</si>
  <si>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</si>
  <si>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</si>
  <si>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</si>
  <si>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</si>
  <si>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</si>
  <si>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</si>
  <si>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</si>
  <si>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</si>
  <si>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</si>
  <si>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</si>
  <si>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</si>
  <si>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</si>
  <si>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</si>
  <si>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</si>
  <si>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</si>
  <si>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</si>
  <si>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</si>
  <si>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</si>
  <si>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</si>
  <si>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</si>
  <si>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</si>
  <si>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</si>
  <si>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</si>
  <si>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</si>
  <si>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</si>
  <si>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</si>
  <si>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</si>
  <si>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</si>
  <si>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</si>
  <si>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</si>
  <si>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</si>
  <si>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</si>
  <si>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</si>
  <si>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</si>
  <si>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</si>
  <si>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</si>
  <si>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</si>
  <si>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</si>
  <si>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</si>
  <si>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</si>
  <si>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</si>
  <si>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</si>
  <si>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</si>
  <si>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</si>
  <si>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</si>
  <si>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</si>
  <si>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</si>
  <si>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</si>
  <si>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</si>
  <si>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</si>
  <si>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</si>
  <si>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</si>
  <si>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</si>
  <si>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</si>
  <si>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</si>
  <si>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</si>
  <si>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</si>
  <si>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</si>
  <si>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</si>
  <si>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</si>
  <si>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</si>
  <si>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</si>
  <si>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</si>
  <si>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</si>
  <si>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</si>
  <si>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</si>
  <si>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</si>
  <si>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</si>
  <si>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</si>
  <si>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</si>
  <si>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</si>
  <si>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</si>
  <si>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</si>
  <si>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</si>
  <si>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</si>
  <si>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</si>
  <si>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</si>
  <si>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</si>
  <si>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</si>
  <si>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</si>
  <si>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</si>
  <si>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</si>
  <si>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</si>
  <si>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</si>
  <si>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</si>
  <si>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</si>
  <si>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</si>
  <si>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</si>
  <si>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</si>
  <si>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</si>
  <si>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</si>
  <si>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</si>
  <si>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</si>
  <si>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</si>
  <si>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</si>
  <si>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</si>
  <si>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</si>
  <si>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</si>
  <si>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</si>
  <si>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</si>
  <si>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</si>
  <si>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</si>
  <si>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</si>
  <si>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</si>
  <si>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</si>
  <si>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</si>
  <si>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</si>
  <si>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</si>
  <si>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</si>
  <si>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</si>
  <si>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</si>
  <si>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</si>
  <si>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</si>
  <si>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</si>
  <si>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</si>
  <si>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</si>
  <si>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</si>
  <si>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</si>
  <si>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</si>
  <si>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</si>
  <si>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</si>
  <si>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</si>
  <si>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</si>
  <si>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</si>
  <si>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</si>
  <si>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</si>
  <si>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</si>
  <si>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</si>
  <si>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</si>
  <si>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</si>
  <si>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</si>
  <si>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</si>
  <si>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</si>
  <si>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</si>
  <si>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</si>
  <si>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</si>
  <si>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</si>
  <si>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</si>
  <si>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</si>
  <si>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</si>
  <si>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</si>
  <si>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</si>
  <si>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</si>
  <si>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</si>
  <si>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</si>
  <si>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</si>
  <si>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</si>
  <si>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</si>
  <si>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</si>
  <si>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</si>
  <si>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</si>
  <si>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</si>
  <si>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</si>
  <si>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</si>
  <si>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</si>
  <si>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</si>
  <si>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</si>
  <si>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</si>
  <si>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</si>
  <si>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</si>
  <si>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</si>
  <si>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</si>
  <si>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</si>
  <si>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</si>
  <si>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</si>
  <si>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</si>
  <si>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</si>
  <si>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</si>
  <si>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</si>
  <si>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</si>
  <si>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</si>
  <si>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</si>
  <si>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</si>
  <si>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</si>
  <si>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</si>
  <si>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</si>
  <si>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</si>
  <si>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</si>
  <si>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</si>
  <si>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</si>
  <si>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</si>
  <si>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</si>
  <si>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</si>
  <si>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</si>
  <si>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</si>
  <si>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</si>
  <si>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</si>
  <si>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</si>
  <si>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</si>
  <si>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</si>
  <si>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</si>
  <si>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</si>
  <si>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</si>
  <si>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</si>
  <si>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</si>
  <si>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</si>
  <si>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</si>
  <si>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</si>
  <si>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</si>
  <si>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</si>
  <si>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</si>
  <si>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</si>
  <si>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</si>
  <si>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</si>
  <si>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</si>
  <si>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</si>
  <si>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</si>
  <si>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</si>
  <si>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</si>
  <si>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</si>
  <si>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</si>
  <si>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</si>
  <si>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</si>
  <si>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</si>
  <si>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</si>
  <si>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</si>
  <si>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</si>
  <si>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</si>
  <si>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</si>
  <si>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</si>
  <si>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</si>
  <si>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</si>
  <si>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</si>
  <si>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</si>
  <si>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</si>
  <si>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</si>
  <si>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</si>
  <si>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</si>
  <si>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</si>
  <si>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</si>
  <si>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</si>
  <si>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</si>
  <si>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</si>
  <si>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</si>
  <si>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</si>
  <si>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</si>
  <si>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</si>
  <si>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</si>
  <si>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</si>
  <si>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</si>
  <si>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</si>
  <si>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</si>
  <si>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</si>
  <si>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</si>
  <si>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</si>
  <si>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</si>
  <si>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</si>
  <si>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</si>
  <si>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</si>
  <si>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</si>
  <si>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</si>
  <si>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</si>
  <si>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</si>
  <si>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</si>
  <si>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</si>
  <si>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</si>
  <si>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</si>
  <si>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</si>
  <si>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</si>
  <si>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</si>
  <si>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</si>
  <si>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</si>
  <si>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</si>
  <si>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</si>
  <si>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</si>
  <si>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</si>
  <si>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</si>
  <si>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</si>
  <si>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</si>
  <si>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</si>
  <si>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</si>
  <si>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</si>
  <si>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</si>
  <si>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</si>
  <si>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</si>
  <si>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</si>
  <si>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</si>
  <si>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</si>
  <si>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</si>
  <si>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</si>
  <si>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</si>
  <si>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</si>
  <si>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</si>
  <si>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</si>
  <si>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</si>
  <si>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</si>
  <si>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</si>
  <si>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</si>
  <si>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</si>
  <si>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</si>
  <si>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</si>
  <si>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</si>
  <si>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</si>
  <si>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</si>
  <si>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</si>
  <si>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</si>
  <si>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</si>
  <si>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</si>
  <si>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</si>
  <si>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</si>
  <si>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</si>
  <si>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</si>
  <si>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</si>
  <si>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</si>
  <si>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</si>
  <si>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</si>
  <si>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</si>
  <si>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</si>
  <si>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</si>
  <si>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</si>
  <si>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</si>
  <si>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</si>
  <si>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</si>
  <si>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</si>
  <si>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</si>
  <si>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</si>
  <si>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</si>
  <si>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</si>
  <si>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</si>
  <si>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</si>
  <si>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</si>
  <si>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</si>
  <si>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</si>
  <si>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</si>
  <si>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</si>
  <si>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</si>
  <si>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</si>
  <si>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</si>
  <si>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</si>
  <si>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</si>
  <si>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</si>
  <si>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</si>
  <si>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</si>
  <si>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</si>
  <si>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</si>
  <si>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</si>
  <si>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</si>
  <si>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</si>
  <si>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</si>
  <si>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</si>
  <si>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</si>
  <si>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</si>
  <si>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</si>
  <si>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</si>
  <si>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</si>
  <si>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</si>
  <si>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</si>
  <si>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</si>
  <si>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</si>
  <si>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</si>
  <si>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</si>
  <si>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</si>
  <si>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</si>
  <si>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</si>
  <si>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</si>
  <si>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</si>
  <si>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</si>
  <si>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</si>
  <si>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</si>
  <si>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</si>
  <si>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</si>
  <si>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</si>
  <si>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</si>
  <si>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</si>
  <si>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</si>
  <si>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</si>
  <si>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</si>
  <si>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</si>
  <si>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</si>
  <si>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</si>
  <si>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</si>
  <si>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</si>
  <si>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</si>
  <si>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</si>
  <si>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</si>
  <si>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</si>
  <si>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</si>
  <si>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</si>
  <si>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</si>
  <si>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</si>
  <si>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</si>
  <si>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</si>
  <si>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</si>
  <si>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</si>
  <si>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</si>
  <si>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</si>
  <si>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</si>
  <si>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</si>
  <si>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</si>
  <si>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</si>
  <si>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</si>
  <si>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</si>
  <si>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</si>
  <si>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</si>
  <si>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</si>
  <si>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</si>
  <si>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</si>
  <si>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</si>
  <si>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</si>
  <si>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</si>
  <si>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</si>
  <si>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</si>
  <si>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</si>
  <si>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</si>
  <si>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</si>
  <si>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</si>
  <si>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</si>
  <si>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</si>
  <si>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</si>
  <si>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</si>
  <si>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</si>
  <si>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</si>
  <si>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</si>
  <si>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</si>
  <si>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</si>
  <si>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</si>
  <si>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</si>
  <si>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</si>
  <si>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</si>
  <si>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</si>
  <si>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</si>
  <si>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</si>
  <si>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</si>
  <si>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</si>
  <si>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</si>
  <si>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</si>
  <si>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</si>
  <si>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</si>
  <si>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</si>
  <si>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</si>
  <si>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</si>
  <si>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</si>
  <si>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</si>
  <si>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</si>
  <si>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</si>
  <si>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</si>
  <si>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</si>
  <si>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</si>
  <si>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</si>
  <si>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</si>
  <si>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</si>
  <si>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</si>
  <si>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</si>
  <si>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</si>
  <si>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</si>
  <si>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</si>
  <si>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</si>
  <si>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</si>
  <si>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</si>
  <si>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</si>
  <si>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</si>
  <si>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</si>
  <si>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</si>
  <si>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</si>
  <si>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</si>
  <si>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</si>
  <si>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</si>
  <si>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</si>
  <si>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</si>
  <si>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</si>
  <si>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</si>
  <si>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</si>
  <si>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</si>
  <si>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</si>
  <si>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</si>
  <si>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</si>
  <si>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</si>
  <si>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</si>
  <si>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</si>
  <si>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</si>
  <si>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</si>
  <si>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</si>
  <si>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</si>
  <si>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</si>
  <si>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</si>
  <si>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</si>
  <si>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</si>
  <si>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</si>
  <si>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</si>
  <si>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</si>
  <si>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</si>
  <si>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</si>
  <si>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</si>
  <si>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</si>
  <si>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</si>
  <si>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</si>
  <si>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</si>
  <si>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</si>
  <si>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</si>
  <si>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</si>
  <si>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</si>
  <si>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</si>
  <si>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</si>
  <si>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</si>
  <si>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</si>
  <si>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</si>
  <si>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</si>
  <si>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</si>
  <si>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</si>
  <si>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</si>
  <si>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</si>
  <si>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</si>
  <si>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</si>
  <si>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</si>
  <si>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</si>
  <si>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</si>
  <si>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</si>
  <si>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</si>
  <si>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</si>
  <si>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</si>
  <si>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</si>
  <si>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</si>
  <si>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</si>
  <si>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</si>
  <si>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</si>
  <si>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</si>
  <si>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</si>
  <si>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</si>
  <si>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</si>
  <si>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</si>
  <si>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</si>
  <si>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</si>
  <si>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</si>
  <si>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</si>
  <si>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</si>
  <si>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</si>
  <si>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</si>
  <si>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</si>
  <si>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</si>
  <si>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</si>
  <si>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</si>
  <si>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</si>
  <si>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</si>
  <si>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</si>
  <si>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</si>
  <si>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</si>
  <si>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</si>
  <si>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</si>
  <si>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</si>
  <si>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</si>
  <si>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</si>
  <si>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</si>
  <si>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</si>
  <si>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</si>
  <si>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</si>
  <si>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</si>
  <si>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</si>
  <si>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</si>
  <si>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</si>
  <si>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</si>
  <si>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</si>
  <si>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</si>
  <si>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</si>
  <si>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</si>
  <si>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</si>
  <si>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</si>
  <si>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</si>
  <si>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</si>
  <si>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</si>
  <si>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</si>
  <si>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</si>
  <si>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</si>
  <si>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</si>
  <si>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</si>
  <si>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</si>
  <si>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</si>
  <si>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</si>
  <si>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</si>
  <si>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</si>
  <si>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</si>
  <si>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</si>
  <si>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</si>
  <si>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</si>
  <si>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</si>
  <si>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</si>
  <si>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</si>
  <si>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</si>
  <si>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</si>
  <si>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</si>
  <si>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</si>
  <si>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</si>
  <si>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</si>
  <si>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</si>
  <si>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</si>
  <si>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</si>
  <si>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</si>
  <si>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</si>
  <si>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</si>
  <si>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</si>
  <si>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</si>
  <si>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</si>
  <si>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</si>
  <si>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</si>
  <si>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</si>
  <si>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</si>
  <si>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</si>
  <si>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</si>
  <si>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</si>
  <si>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</si>
  <si>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</si>
  <si>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</si>
  <si>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</si>
  <si>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</si>
  <si>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</si>
  <si>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</si>
  <si>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</si>
  <si>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</si>
  <si>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</si>
  <si>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</si>
  <si>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</si>
  <si>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</si>
  <si>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</si>
  <si>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</si>
  <si>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</si>
  <si>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</si>
  <si>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</si>
  <si>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</si>
  <si>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</si>
  <si>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</si>
  <si>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</si>
  <si>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</si>
  <si>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</si>
  <si>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</si>
  <si>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</si>
  <si>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</si>
  <si>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</si>
  <si>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</si>
  <si>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</si>
  <si>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</si>
  <si>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</si>
  <si>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</si>
  <si>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</si>
  <si>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</si>
  <si>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</si>
  <si>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</si>
  <si>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</si>
  <si>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</si>
  <si>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</si>
  <si>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</si>
  <si>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</si>
  <si>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</si>
  <si>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</si>
  <si>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</si>
  <si>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</si>
  <si>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</si>
  <si>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</si>
  <si>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</si>
  <si>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</si>
  <si>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</si>
  <si>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</si>
  <si>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</si>
  <si>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</si>
  <si>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</si>
  <si>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</si>
  <si>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</si>
  <si>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</si>
  <si>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</si>
  <si>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</si>
  <si>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</si>
  <si>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</si>
  <si>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</si>
  <si>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</si>
  <si>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</si>
  <si>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</si>
  <si>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</si>
  <si>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</si>
  <si>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</si>
  <si>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</si>
  <si>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</si>
  <si>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</si>
  <si>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</si>
  <si>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</si>
  <si>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</si>
  <si>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</si>
  <si>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</si>
  <si>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</si>
  <si>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</si>
  <si>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</si>
  <si>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</si>
  <si>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</si>
  <si>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</si>
  <si>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</si>
  <si>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</si>
  <si>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</si>
  <si>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</si>
  <si>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</si>
  <si>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</si>
  <si>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</si>
  <si>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</si>
  <si>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</si>
  <si>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</si>
  <si>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</si>
  <si>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</si>
  <si>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</si>
  <si>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</si>
  <si>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</si>
  <si>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</si>
  <si>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</si>
  <si>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</si>
  <si>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</si>
  <si>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</si>
  <si>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</si>
  <si>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</si>
  <si>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</si>
  <si>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</si>
  <si>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</si>
  <si>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</si>
  <si>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</si>
  <si>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</si>
  <si>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</si>
  <si>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</si>
  <si>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</si>
  <si>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</si>
  <si>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</si>
  <si>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</si>
  <si>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</si>
  <si>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</si>
  <si>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</si>
  <si>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</si>
  <si>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</si>
  <si>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</si>
  <si>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</si>
  <si>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</si>
  <si>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</si>
  <si>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</si>
  <si>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</si>
  <si>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</si>
  <si>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</si>
  <si>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</si>
  <si>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</si>
  <si>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</si>
  <si>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</si>
  <si>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</si>
  <si>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</si>
  <si>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</si>
  <si>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</si>
  <si>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</si>
  <si>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</si>
  <si>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</si>
  <si>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</si>
  <si>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</si>
  <si>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</si>
  <si>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</si>
  <si>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</si>
  <si>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</si>
  <si>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</si>
  <si>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</si>
  <si>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</si>
  <si>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</si>
  <si>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</si>
  <si>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</si>
  <si>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</si>
  <si>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</si>
  <si>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</si>
  <si>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</si>
  <si>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</si>
  <si>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</si>
  <si>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</si>
  <si>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</si>
  <si>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</si>
  <si>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</si>
  <si>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</si>
  <si>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</si>
  <si>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</si>
  <si>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</si>
  <si>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</si>
  <si>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</si>
  <si>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</si>
  <si>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</si>
  <si>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</si>
  <si>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</si>
  <si>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</si>
  <si>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</si>
  <si>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</si>
  <si>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</si>
  <si>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</si>
  <si>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</si>
  <si>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</si>
  <si>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</si>
  <si>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</si>
  <si>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</si>
  <si>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</si>
  <si>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</si>
  <si>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</si>
  <si>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</si>
  <si>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</si>
  <si>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</si>
  <si>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</si>
  <si>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</si>
  <si>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</si>
  <si>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</si>
  <si>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</si>
  <si>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</si>
  <si>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</si>
  <si>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</si>
  <si>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</si>
  <si>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</si>
  <si>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</si>
  <si>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</si>
  <si>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</si>
  <si>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</si>
  <si>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</si>
  <si>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</si>
  <si>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</si>
  <si>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</si>
  <si>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</si>
  <si>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</si>
  <si>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</si>
  <si>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</si>
  <si>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</si>
  <si>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</si>
  <si>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</si>
  <si>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</si>
  <si>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</si>
  <si>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</si>
  <si>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</si>
  <si>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</si>
  <si>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</si>
  <si>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</si>
  <si>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</si>
  <si>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</si>
  <si>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</si>
  <si>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</si>
  <si>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</si>
  <si>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</si>
  <si>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</si>
  <si>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</si>
  <si>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</si>
  <si>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</si>
  <si>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</si>
  <si>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</si>
  <si>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</si>
  <si>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</si>
  <si>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</si>
  <si>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</si>
  <si>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</si>
  <si>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</si>
  <si>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</si>
  <si>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</si>
  <si>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</si>
  <si>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</si>
  <si>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</si>
  <si>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</si>
  <si>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</si>
  <si>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</si>
  <si>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</si>
  <si>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</si>
  <si>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</si>
  <si>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</si>
  <si>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</si>
  <si>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</si>
  <si>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</si>
  <si>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</si>
  <si>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</si>
  <si>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</si>
  <si>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</si>
  <si>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</si>
  <si>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</si>
  <si>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</si>
  <si>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</si>
  <si>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</si>
  <si>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</si>
  <si>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</si>
  <si>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</si>
  <si>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</si>
  <si>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</si>
  <si>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</si>
  <si>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</si>
  <si>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</si>
  <si>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</si>
  <si>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</si>
  <si>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</si>
  <si>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</si>
  <si>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</si>
  <si>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</si>
  <si>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</si>
  <si>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</si>
  <si>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</si>
  <si>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</si>
  <si>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</si>
  <si>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</si>
  <si>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</si>
  <si>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</si>
  <si>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</si>
  <si>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</si>
  <si>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</si>
  <si>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</si>
  <si>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</si>
  <si>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</si>
  <si>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</si>
  <si>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</si>
  <si>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</si>
  <si>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</si>
  <si>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</si>
  <si>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</si>
  <si>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</si>
  <si>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</si>
  <si>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</si>
  <si>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</si>
  <si>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</si>
  <si>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</si>
  <si>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</si>
  <si>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</si>
  <si>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</si>
  <si>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</si>
  <si>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</si>
  <si>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</si>
  <si>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</si>
  <si>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</si>
  <si>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</si>
  <si>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</si>
  <si>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</si>
  <si>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</si>
  <si>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</si>
  <si>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</si>
  <si>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</si>
  <si>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</si>
  <si>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</si>
  <si>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</si>
  <si>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</si>
  <si>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</si>
  <si>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</si>
  <si>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</si>
  <si>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</si>
  <si>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</si>
  <si>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</si>
  <si>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</si>
  <si>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</si>
  <si>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</si>
  <si>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</si>
  <si>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</si>
  <si>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</si>
  <si>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</si>
  <si>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</si>
  <si>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</si>
  <si>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</si>
  <si>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</si>
  <si>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</si>
  <si>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</si>
  <si>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</si>
  <si>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</si>
  <si>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</si>
  <si>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</si>
  <si>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</si>
  <si>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</si>
  <si>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</si>
  <si>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</si>
  <si>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</si>
  <si>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</si>
  <si>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</si>
  <si>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</si>
  <si>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</si>
  <si>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</si>
  <si>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</si>
  <si>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</si>
  <si>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</si>
  <si>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</si>
  <si>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</si>
  <si>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</si>
  <si>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</si>
  <si>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</si>
  <si>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</si>
  <si>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</si>
  <si>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</si>
  <si>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</si>
  <si>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</si>
  <si>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</si>
  <si>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</si>
  <si>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</si>
  <si>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</si>
  <si>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</si>
  <si>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</si>
  <si>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</si>
  <si>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</si>
  <si>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</si>
  <si>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</si>
  <si>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</si>
  <si>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</si>
  <si>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</si>
  <si>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</si>
  <si>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</si>
  <si>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</si>
  <si>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</si>
  <si>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</si>
  <si>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</si>
  <si>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</si>
  <si>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</si>
  <si>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</si>
  <si>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</si>
  <si>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</si>
  <si>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</si>
  <si>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</si>
  <si>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</si>
  <si>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</si>
  <si>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</si>
  <si>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</si>
  <si>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</si>
  <si>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</si>
  <si>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</si>
  <si>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</si>
  <si>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</si>
  <si>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</si>
  <si>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</si>
  <si>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</si>
  <si>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</si>
  <si>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</si>
  <si>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</si>
  <si>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</si>
  <si>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</si>
  <si>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</si>
  <si>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</si>
  <si>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</si>
  <si>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</si>
  <si>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</si>
  <si>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</si>
  <si>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</si>
  <si>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</si>
  <si>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</si>
  <si>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</si>
  <si>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</si>
  <si>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</si>
  <si>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</si>
  <si>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</si>
  <si>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</si>
  <si>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</si>
  <si>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</si>
  <si>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</si>
  <si>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</si>
  <si>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</si>
  <si>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</si>
  <si>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</si>
  <si>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</si>
  <si>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</si>
  <si>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</si>
  <si>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</si>
  <si>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</si>
  <si>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</si>
  <si>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</si>
  <si>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</si>
  <si>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</si>
  <si>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</si>
  <si>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</si>
  <si>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</si>
  <si>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</si>
  <si>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</si>
  <si>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</si>
  <si>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</si>
  <si>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</si>
  <si>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</si>
  <si>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</si>
  <si>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</si>
  <si>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</si>
  <si>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</si>
  <si>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</si>
  <si>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</si>
  <si>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</si>
  <si>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</si>
  <si>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</si>
  <si>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</si>
  <si>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</si>
  <si>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</si>
  <si>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</si>
  <si>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</si>
  <si>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</si>
  <si>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</si>
  <si>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</si>
  <si>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</si>
  <si>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</si>
  <si>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</si>
  <si>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</si>
  <si>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</si>
  <si>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</si>
  <si>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</si>
  <si>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</si>
  <si>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</si>
  <si>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</si>
  <si>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</si>
  <si>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</si>
  <si>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</si>
  <si>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</si>
  <si>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</si>
  <si>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</si>
  <si>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</si>
  <si>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</si>
  <si>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</si>
  <si>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</si>
  <si>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</si>
  <si>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</si>
  <si>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</si>
  <si>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</si>
  <si>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</si>
  <si>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</si>
  <si>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</si>
  <si>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</si>
  <si>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</si>
  <si>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</si>
  <si>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</si>
  <si>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</si>
  <si>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</si>
  <si>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</si>
  <si>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</si>
  <si>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</si>
  <si>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</si>
  <si>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</si>
  <si>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</si>
  <si>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</si>
  <si>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</si>
  <si>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</si>
  <si>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</si>
  <si>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</si>
  <si>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</si>
  <si>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</si>
  <si>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</si>
  <si>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</si>
  <si>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</si>
  <si>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</si>
  <si>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</si>
  <si>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</si>
  <si>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</si>
  <si>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</si>
  <si>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</si>
  <si>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</si>
  <si>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</si>
  <si>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</si>
  <si>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</si>
  <si>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</si>
  <si>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</si>
  <si>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</si>
  <si>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</si>
  <si>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</si>
  <si>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</si>
  <si>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</si>
  <si>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</si>
  <si>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</si>
  <si>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</si>
  <si>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</si>
  <si>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</si>
  <si>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</si>
  <si>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</si>
  <si>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</si>
  <si>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</si>
  <si>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</si>
  <si>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</si>
  <si>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</si>
  <si>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</si>
  <si>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</si>
  <si>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</si>
  <si>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</si>
  <si>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</si>
  <si>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</si>
  <si>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</si>
  <si>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</si>
  <si>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</si>
  <si>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</si>
  <si>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</si>
  <si>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</si>
  <si>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</si>
  <si>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</si>
  <si>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</si>
  <si>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</si>
  <si>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</si>
  <si>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</si>
  <si>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</si>
  <si>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</si>
  <si>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</si>
  <si>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</si>
  <si>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</si>
  <si>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</si>
  <si>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</si>
  <si>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</si>
  <si>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</si>
  <si>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</si>
  <si>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</si>
  <si>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</si>
  <si>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</si>
  <si>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</si>
  <si>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</si>
  <si>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</si>
  <si>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</si>
  <si>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</si>
  <si>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</si>
  <si>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</si>
  <si>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</si>
  <si>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</si>
  <si>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</si>
  <si>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</si>
  <si>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</si>
  <si>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</si>
  <si>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</si>
  <si>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</si>
  <si>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</si>
  <si>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</si>
  <si>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</si>
  <si>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</si>
  <si>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</si>
  <si>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</si>
  <si>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</si>
  <si>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</si>
  <si>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</si>
  <si>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</si>
  <si>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</si>
  <si>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</si>
  <si>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</si>
  <si>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</si>
  <si>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</si>
  <si>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</si>
  <si>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</si>
  <si>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</si>
  <si>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</si>
  <si>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</si>
  <si>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</si>
  <si>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</si>
  <si>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</si>
  <si>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</si>
  <si>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</si>
  <si>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</si>
  <si>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</si>
  <si>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</si>
  <si>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</si>
  <si>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</si>
  <si>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</si>
  <si>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</si>
  <si>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</si>
  <si>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</si>
  <si>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</si>
  <si>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</si>
  <si>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</si>
  <si>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</si>
  <si>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</si>
  <si>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</si>
  <si>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</si>
  <si>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</si>
  <si>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</si>
  <si>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</si>
  <si>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</si>
  <si>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</si>
  <si>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</si>
  <si>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</si>
  <si>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</si>
  <si>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</si>
  <si>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</si>
  <si>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</si>
  <si>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</si>
  <si>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</si>
  <si>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</si>
  <si>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</si>
  <si>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</si>
  <si>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</si>
  <si>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</si>
  <si>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</si>
  <si>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</si>
  <si>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</si>
  <si>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</si>
  <si>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</si>
  <si>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</si>
  <si>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</si>
  <si>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</si>
  <si>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</si>
  <si>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</si>
  <si>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</si>
  <si>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</si>
  <si>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</si>
  <si>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</si>
  <si>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</si>
  <si>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</si>
  <si>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</si>
  <si>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</si>
  <si>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</si>
  <si>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</si>
  <si>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</si>
  <si>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</si>
  <si>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</si>
  <si>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</si>
  <si>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</si>
  <si>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</si>
  <si>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</si>
  <si>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</si>
  <si>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</si>
  <si>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</si>
  <si>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</si>
  <si>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</si>
  <si>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</si>
  <si>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</si>
  <si>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</si>
  <si>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</si>
  <si>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</si>
  <si>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</si>
  <si>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</si>
  <si>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</si>
  <si>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</si>
  <si>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</si>
  <si>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</si>
  <si>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</si>
  <si>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</si>
  <si>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</si>
  <si>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</si>
  <si>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</si>
  <si>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</si>
  <si>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</si>
  <si>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</si>
  <si>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</si>
  <si>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</si>
  <si>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</si>
  <si>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</si>
  <si>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</si>
  <si>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</si>
  <si>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</si>
  <si>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</si>
  <si>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</si>
  <si>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</si>
  <si>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</si>
  <si>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</si>
  <si>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</si>
  <si>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</si>
  <si>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</si>
  <si>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</si>
  <si>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</si>
  <si>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</si>
  <si>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</si>
  <si>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</si>
  <si>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</si>
  <si>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</si>
  <si>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</si>
  <si>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</si>
  <si>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</si>
  <si>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</si>
  <si>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</si>
  <si>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</si>
  <si>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</si>
  <si>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</si>
  <si>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</si>
  <si>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</si>
  <si>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</si>
  <si>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</si>
  <si>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</si>
  <si>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</si>
  <si>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</si>
  <si>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</si>
  <si>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</si>
  <si>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</si>
  <si>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</si>
  <si>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</si>
  <si>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</si>
  <si>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</si>
  <si>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</si>
  <si>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</si>
  <si>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</si>
  <si>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</si>
  <si>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</si>
  <si>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</si>
  <si>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</si>
  <si>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</si>
  <si>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</si>
  <si>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</si>
  <si>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</si>
  <si>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</si>
  <si>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</si>
  <si>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</si>
  <si>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</si>
  <si>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</si>
  <si>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</si>
  <si>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</si>
  <si>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</si>
  <si>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</si>
  <si>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</si>
  <si>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</si>
  <si>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</si>
  <si>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</si>
  <si>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</si>
  <si>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</si>
  <si>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</si>
  <si>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</si>
  <si>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</si>
  <si>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</si>
  <si>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</si>
  <si>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</si>
  <si>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</si>
  <si>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</si>
  <si>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</si>
  <si>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</si>
  <si>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</si>
  <si>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</si>
  <si>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</si>
  <si>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</si>
  <si>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</si>
  <si>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</si>
  <si>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</si>
  <si>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</si>
  <si>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</si>
  <si>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</si>
  <si>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</si>
  <si>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</si>
  <si>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</si>
  <si>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</si>
  <si>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</si>
  <si>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</si>
  <si>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</si>
  <si>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</si>
  <si>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</si>
  <si>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</si>
  <si>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</si>
  <si>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</si>
  <si>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</si>
  <si>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</si>
  <si>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</si>
  <si>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</si>
  <si>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</si>
  <si>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</si>
  <si>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</si>
  <si>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</si>
  <si>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</si>
  <si>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</si>
  <si>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</si>
  <si>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</si>
  <si>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</si>
  <si>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</si>
  <si>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</si>
  <si>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</si>
  <si>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</si>
  <si>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</si>
  <si>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</si>
  <si>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</si>
  <si>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</si>
  <si>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</si>
  <si>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</si>
  <si>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</si>
  <si>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</si>
  <si>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</si>
  <si>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</si>
  <si>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</si>
  <si>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</si>
  <si>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</si>
  <si>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</si>
  <si>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</si>
  <si>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</si>
  <si>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</si>
  <si>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</si>
  <si>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</si>
  <si>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</si>
  <si>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</si>
  <si>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</si>
  <si>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</si>
  <si>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</si>
  <si>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</si>
  <si>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</si>
  <si>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</si>
  <si>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</si>
  <si>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</si>
  <si>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</si>
  <si>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</si>
  <si>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</si>
  <si>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</si>
  <si>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</si>
  <si>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</si>
  <si>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</si>
  <si>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</si>
  <si>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</si>
  <si>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</si>
  <si>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</si>
  <si>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</si>
  <si>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</si>
  <si>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</si>
  <si>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</si>
  <si>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</si>
  <si>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</si>
  <si>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</si>
  <si>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</si>
  <si>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</si>
  <si>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</si>
  <si>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</si>
  <si>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</si>
  <si>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</si>
  <si>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</si>
  <si>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</si>
  <si>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</si>
  <si>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</si>
  <si>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</si>
  <si>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</si>
  <si>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</si>
  <si>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</si>
  <si>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</si>
  <si>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</si>
  <si>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</si>
  <si>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</si>
  <si>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</si>
  <si>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</si>
  <si>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</si>
  <si>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</si>
  <si>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</si>
  <si>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</si>
  <si>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</si>
  <si>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</si>
  <si>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</si>
  <si>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</si>
  <si>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</si>
  <si>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</si>
  <si>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</si>
  <si>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</si>
  <si>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</si>
  <si>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</si>
  <si>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</si>
  <si>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</si>
  <si>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</si>
  <si>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</si>
  <si>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</si>
  <si>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</si>
  <si>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</si>
  <si>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</si>
  <si>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</si>
  <si>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</si>
  <si>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</si>
  <si>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</si>
  <si>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</si>
  <si>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</si>
  <si>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</si>
  <si>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</si>
  <si>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</si>
  <si>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</si>
  <si>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</si>
  <si>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</si>
  <si>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</si>
  <si>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</si>
  <si>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</si>
  <si>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</si>
  <si>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</si>
  <si>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</si>
  <si>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</si>
  <si>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</si>
  <si>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</si>
  <si>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</si>
  <si>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</si>
  <si>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</si>
  <si>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</si>
  <si>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</si>
  <si>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</si>
  <si>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</si>
  <si>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</si>
  <si>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</si>
  <si>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</si>
  <si>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</si>
  <si>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</si>
  <si>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</si>
  <si>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</si>
  <si>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</si>
  <si>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</si>
  <si>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</si>
  <si>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</si>
  <si>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</si>
  <si>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</si>
  <si>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</si>
  <si>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</si>
  <si>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</si>
  <si>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</si>
  <si>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</si>
  <si>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</si>
  <si>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</si>
  <si>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</si>
  <si>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</si>
  <si>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</si>
  <si>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</si>
  <si>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</si>
  <si>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</si>
  <si>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</si>
  <si>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</si>
  <si>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</si>
  <si>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</si>
  <si>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</si>
  <si>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</si>
  <si>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</si>
  <si>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</si>
  <si>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</si>
  <si>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</si>
  <si>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</si>
  <si>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</si>
  <si>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</si>
  <si>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</si>
  <si>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</si>
  <si>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</si>
  <si>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</si>
  <si>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</si>
  <si>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</si>
  <si>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</si>
  <si>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</si>
  <si>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</si>
  <si>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</si>
  <si>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</si>
  <si>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</si>
  <si>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</si>
  <si>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</si>
  <si>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</si>
  <si>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</si>
  <si>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</si>
  <si>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</si>
  <si>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</si>
  <si>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</si>
  <si>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</si>
  <si>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</si>
  <si>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</si>
  <si>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</si>
  <si>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</si>
  <si>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</si>
  <si>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</si>
  <si>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</si>
  <si>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</si>
  <si>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</si>
  <si>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</si>
  <si>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</si>
  <si>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</si>
  <si>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</si>
  <si>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</si>
  <si>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</si>
  <si>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</si>
  <si>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</si>
  <si>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</si>
  <si>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</si>
  <si>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</si>
  <si>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</si>
  <si>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</si>
  <si>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</si>
  <si>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</si>
  <si>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</si>
  <si>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</si>
  <si>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</si>
  <si>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</si>
  <si>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</si>
  <si>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</si>
  <si>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</si>
  <si>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</si>
  <si>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</si>
  <si>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</si>
  <si>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</si>
  <si>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</si>
  <si>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</si>
  <si>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</si>
  <si>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</si>
  <si>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</si>
  <si>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</si>
  <si>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</si>
  <si>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</si>
  <si>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</si>
  <si>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</si>
  <si>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</si>
  <si>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</si>
  <si>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</si>
  <si>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</si>
  <si>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</si>
  <si>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</si>
  <si>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</si>
  <si>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</si>
  <si>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</si>
  <si>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</si>
  <si>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</si>
  <si>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</si>
  <si>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</si>
  <si>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</si>
  <si>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</si>
  <si>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</si>
  <si>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</si>
  <si>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</si>
  <si>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</si>
  <si>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</si>
  <si>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</si>
  <si>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</si>
  <si>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</si>
  <si>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</si>
  <si>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</si>
  <si>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</si>
  <si>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</si>
  <si>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</si>
  <si>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</si>
  <si>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</si>
  <si>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</si>
  <si>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</si>
  <si>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</si>
  <si>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</si>
  <si>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</si>
  <si>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</si>
  <si>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</si>
  <si>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</si>
  <si>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</si>
  <si>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</si>
  <si>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</si>
  <si>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</si>
  <si>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</si>
  <si>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</si>
  <si>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</si>
  <si>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</si>
  <si>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</si>
  <si>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</si>
  <si>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</si>
  <si>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</si>
  <si>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</si>
  <si>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</si>
  <si>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</si>
  <si>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</si>
  <si>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</si>
  <si>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</si>
  <si>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</si>
  <si>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</si>
  <si>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</si>
  <si>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</si>
  <si>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</si>
  <si>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</si>
  <si>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</si>
  <si>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</si>
  <si>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</si>
  <si>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</si>
  <si>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</si>
  <si>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</si>
  <si>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</si>
  <si>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</si>
  <si>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</si>
  <si>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</si>
  <si>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</si>
  <si>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</si>
  <si>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</si>
  <si>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</si>
  <si>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</si>
  <si>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</si>
  <si>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</si>
  <si>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</si>
  <si>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</si>
  <si>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</si>
  <si>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</si>
  <si>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</si>
  <si>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</si>
  <si>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</si>
  <si>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</si>
  <si>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</si>
  <si>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</si>
  <si>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</si>
  <si>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</si>
  <si>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</si>
  <si>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</si>
  <si>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</si>
  <si>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</si>
  <si>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</si>
  <si>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</si>
  <si>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</si>
  <si>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</si>
  <si>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</si>
  <si>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</si>
  <si>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</si>
  <si>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</si>
  <si>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</si>
  <si>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</si>
  <si>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</si>
  <si>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</si>
  <si>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</si>
  <si>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</si>
  <si>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</si>
  <si>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</si>
  <si>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</si>
  <si>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</si>
  <si>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</si>
  <si>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</si>
  <si>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</si>
  <si>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</si>
  <si>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</si>
  <si>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</si>
  <si>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</si>
  <si>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</si>
  <si>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</si>
  <si>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</si>
  <si>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</si>
  <si>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</si>
  <si>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</si>
  <si>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</si>
  <si>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</si>
  <si>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</si>
  <si>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</si>
  <si>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</si>
  <si>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</si>
  <si>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</si>
  <si>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</si>
  <si>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</si>
  <si>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</si>
  <si>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</si>
  <si>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</si>
  <si>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</si>
  <si>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</si>
  <si>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</si>
  <si>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</si>
  <si>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</si>
  <si>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</si>
  <si>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</si>
  <si>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</si>
  <si>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</si>
  <si>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</si>
  <si>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</si>
  <si>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</si>
  <si>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</si>
  <si>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</si>
  <si>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</si>
  <si>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</si>
  <si>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</si>
  <si>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</si>
  <si>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</si>
  <si>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</si>
  <si>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</si>
  <si>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</si>
  <si>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</si>
  <si>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</si>
  <si>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</si>
  <si>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</si>
  <si>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</si>
  <si>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</si>
  <si>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</si>
  <si>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</si>
  <si>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</si>
  <si>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</si>
  <si>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</si>
  <si>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</si>
  <si>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</si>
  <si>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</si>
  <si>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</si>
  <si>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</si>
  <si>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</si>
  <si>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</si>
  <si>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</si>
  <si>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</si>
  <si>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</si>
  <si>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</si>
  <si>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</si>
  <si>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</si>
  <si>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</si>
  <si>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</si>
  <si>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</si>
  <si>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</si>
  <si>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</si>
  <si>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</si>
  <si>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</si>
  <si>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</si>
  <si>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</si>
  <si>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</si>
  <si>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</si>
  <si>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</si>
  <si>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</si>
  <si>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</si>
  <si>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</si>
  <si>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</si>
  <si>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</si>
  <si>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</si>
  <si>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</si>
  <si>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</si>
  <si>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</si>
  <si>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</si>
  <si>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</si>
  <si>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</si>
  <si>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</si>
  <si>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</si>
  <si>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</si>
  <si>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</si>
  <si>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</si>
  <si>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</si>
  <si>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</si>
  <si>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</si>
  <si>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</si>
  <si>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</si>
  <si>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</si>
  <si>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</si>
  <si>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</si>
  <si>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</si>
  <si>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</si>
  <si>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</si>
  <si>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</si>
  <si>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</si>
  <si>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</si>
  <si>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</si>
  <si>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</si>
  <si>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</si>
  <si>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</si>
  <si>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</si>
  <si>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</si>
  <si>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</si>
  <si>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</si>
  <si>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</si>
  <si>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</si>
  <si>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</si>
  <si>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</si>
  <si>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</si>
  <si>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</si>
  <si>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</si>
  <si>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</si>
  <si>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</si>
  <si>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</si>
  <si>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</si>
  <si>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</si>
  <si>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</si>
  <si>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</si>
  <si>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</si>
  <si>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</si>
  <si>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</si>
  <si>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</si>
  <si>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</si>
  <si>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</si>
  <si>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</si>
  <si>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</si>
  <si>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</si>
  <si>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</si>
  <si>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</si>
  <si>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</si>
  <si>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</si>
  <si>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</si>
  <si>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</si>
  <si>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</si>
  <si>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</si>
  <si>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</si>
  <si>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</si>
  <si>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</si>
  <si>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</si>
  <si>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</si>
  <si>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</si>
  <si>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</si>
  <si>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</si>
  <si>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</si>
  <si>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</si>
  <si>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</si>
  <si>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</si>
  <si>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</si>
  <si>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</si>
  <si>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</si>
  <si>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</si>
  <si>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</si>
  <si>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</si>
  <si>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</si>
  <si>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</si>
  <si>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</si>
  <si>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</si>
  <si>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</si>
  <si>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</si>
  <si>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</si>
  <si>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</si>
  <si>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</si>
  <si>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</si>
  <si>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</si>
  <si>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</si>
  <si>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</si>
  <si>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</si>
  <si>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</si>
  <si>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</si>
  <si>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</si>
  <si>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</si>
  <si>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</si>
  <si>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</si>
  <si>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</si>
  <si>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</si>
  <si>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</si>
  <si>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</si>
  <si>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</si>
  <si>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</si>
  <si>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</si>
  <si>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</si>
  <si>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</si>
  <si>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</si>
  <si>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</si>
  <si>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</si>
  <si>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</si>
  <si>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</si>
  <si>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</si>
  <si>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</si>
  <si>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</si>
  <si>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</si>
  <si>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</si>
  <si>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</si>
  <si>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</si>
  <si>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</si>
  <si>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</si>
  <si>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</si>
  <si>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</si>
  <si>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</si>
  <si>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</si>
  <si>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</si>
  <si>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</si>
  <si>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</si>
  <si>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</si>
  <si>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</si>
  <si>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</si>
  <si>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</si>
  <si>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</si>
  <si>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</si>
  <si>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</si>
  <si>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</si>
  <si>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</si>
  <si>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</si>
  <si>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</si>
  <si>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</si>
  <si>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</si>
  <si>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</si>
  <si>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</si>
  <si>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</si>
  <si>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</si>
  <si>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</si>
  <si>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</si>
  <si>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</si>
  <si>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</si>
  <si>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</si>
  <si>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</si>
  <si>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</si>
  <si>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</si>
  <si>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</si>
  <si>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</si>
  <si>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</si>
  <si>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</si>
  <si>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</si>
  <si>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</si>
  <si>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</si>
  <si>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</si>
  <si>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</si>
  <si>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</si>
  <si>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</si>
  <si>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</si>
  <si>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</si>
  <si>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</si>
  <si>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</si>
  <si>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</si>
  <si>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</si>
  <si>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</si>
  <si>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</si>
  <si>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</si>
  <si>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</si>
  <si>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</si>
  <si>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</si>
  <si>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</si>
  <si>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</si>
  <si>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</si>
  <si>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</si>
  <si>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</si>
  <si>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</si>
  <si>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</si>
  <si>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</si>
  <si>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</si>
  <si>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</si>
  <si>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</si>
  <si>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</si>
  <si>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</si>
  <si>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</si>
  <si>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</si>
  <si>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</si>
  <si>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</si>
  <si>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</si>
  <si>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</si>
  <si>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</si>
  <si>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</si>
  <si>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</si>
  <si>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</si>
  <si>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</si>
  <si>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</si>
  <si>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</si>
  <si>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</si>
  <si>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</si>
  <si>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</si>
  <si>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</si>
  <si>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</si>
  <si>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</si>
  <si>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</si>
  <si>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</si>
  <si>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</si>
  <si>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</si>
  <si>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</si>
  <si>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</si>
  <si>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</si>
  <si>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</si>
  <si>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</si>
  <si>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</si>
  <si>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</si>
  <si>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</si>
  <si>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</si>
  <si>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</si>
  <si>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</si>
  <si>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</si>
  <si>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</si>
  <si>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</si>
  <si>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</si>
  <si>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</si>
  <si>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</si>
  <si>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</si>
  <si>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</si>
  <si>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</si>
  <si>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</si>
  <si>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</si>
  <si>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</si>
  <si>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</si>
  <si>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</si>
  <si>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</si>
  <si>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</si>
  <si>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</si>
  <si>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</si>
  <si>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</si>
  <si>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</si>
  <si>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</si>
  <si>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</si>
  <si>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</si>
  <si>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</si>
  <si>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</si>
  <si>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</si>
  <si>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</si>
  <si>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</si>
  <si>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</si>
  <si>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</si>
  <si>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</si>
  <si>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</si>
  <si>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</si>
  <si>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</si>
  <si>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</si>
  <si>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</si>
  <si>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</si>
  <si>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</si>
  <si>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</si>
  <si>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</si>
  <si>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</si>
  <si>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</si>
  <si>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</si>
  <si>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</si>
  <si>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</si>
  <si>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</si>
  <si>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</si>
  <si>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</si>
  <si>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</si>
  <si>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</si>
  <si>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</si>
  <si>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</si>
  <si>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</si>
  <si>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</si>
  <si>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</si>
  <si>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</si>
  <si>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</si>
  <si>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</si>
  <si>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</si>
  <si>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</si>
  <si>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</si>
  <si>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</si>
  <si>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</si>
  <si>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</si>
  <si>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</si>
  <si>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</si>
  <si>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</si>
  <si>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</si>
  <si>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</si>
  <si>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</si>
  <si>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</si>
  <si>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</si>
  <si>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</si>
  <si>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</si>
  <si>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</si>
  <si>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</si>
  <si>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</si>
  <si>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</si>
  <si>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</si>
  <si>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</si>
  <si>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</si>
  <si>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</si>
  <si>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</si>
  <si>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</si>
  <si>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</si>
  <si>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</si>
  <si>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</si>
  <si>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</si>
  <si>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</si>
  <si>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</si>
  <si>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</si>
  <si>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</si>
  <si>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</si>
  <si>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</si>
  <si>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</si>
  <si>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</si>
  <si>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</si>
  <si>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</si>
  <si>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</si>
  <si>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</si>
  <si>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</si>
  <si>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</si>
  <si>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</si>
  <si>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</si>
  <si>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</si>
  <si>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</si>
  <si>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</si>
  <si>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</si>
  <si>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</si>
  <si>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</si>
  <si>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</si>
  <si>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</si>
  <si>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</si>
  <si>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</si>
  <si>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</si>
  <si>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</si>
  <si>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</si>
  <si>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</si>
  <si>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</si>
  <si>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</si>
  <si>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</si>
  <si>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</si>
  <si>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</si>
  <si>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</si>
  <si>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</si>
  <si>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</si>
  <si>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</si>
  <si>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</si>
  <si>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</si>
  <si>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</si>
  <si>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</si>
  <si>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</si>
  <si>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</si>
  <si>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</si>
  <si>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</si>
  <si>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</si>
  <si>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</si>
  <si>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</si>
  <si>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</si>
  <si>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</si>
  <si>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</si>
  <si>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</si>
  <si>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</si>
  <si>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</si>
  <si>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</si>
  <si>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</si>
  <si>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</si>
  <si>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</si>
  <si>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</si>
  <si>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</si>
  <si>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</si>
  <si>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</si>
  <si>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</si>
  <si>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</si>
  <si>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</si>
  <si>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</si>
  <si>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</si>
  <si>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</si>
  <si>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</si>
  <si>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</si>
  <si>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</si>
  <si>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</si>
  <si>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</si>
  <si>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</si>
  <si>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</si>
  <si>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</si>
  <si>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</si>
  <si>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</si>
  <si>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</si>
  <si>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</si>
  <si>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</si>
  <si>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</si>
  <si>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</si>
  <si>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</si>
  <si>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</si>
  <si>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</si>
  <si>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</si>
  <si>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</si>
  <si>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</si>
  <si>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</si>
  <si>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</si>
  <si>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</si>
  <si>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</si>
  <si>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</si>
  <si>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</si>
  <si>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</si>
  <si>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</si>
  <si>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</si>
  <si>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</si>
  <si>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</si>
  <si>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</si>
  <si>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</si>
  <si>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</si>
  <si>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</si>
  <si>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</si>
  <si>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</si>
  <si>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</si>
  <si>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</si>
  <si>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</si>
  <si>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</si>
  <si>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</si>
  <si>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</si>
  <si>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</si>
  <si>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</si>
  <si>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</si>
  <si>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</si>
  <si>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</si>
  <si>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</si>
  <si>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</si>
  <si>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</si>
  <si>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</si>
  <si>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</si>
  <si>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</si>
  <si>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</si>
  <si>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</si>
  <si>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</si>
  <si>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</si>
  <si>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</si>
  <si>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</si>
  <si>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</si>
  <si>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</si>
  <si>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</si>
  <si>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</si>
  <si>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</si>
  <si>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</si>
  <si>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</si>
  <si>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</si>
  <si>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</si>
  <si>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</si>
  <si>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</si>
  <si>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</si>
  <si>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</si>
  <si>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</si>
  <si>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</si>
  <si>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</si>
  <si>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</si>
  <si>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</si>
  <si>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</si>
  <si>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</si>
  <si>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</si>
  <si>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</si>
  <si>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</si>
  <si>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</si>
  <si>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</si>
  <si>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</si>
  <si>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</si>
  <si>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</si>
  <si>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</si>
  <si>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</si>
  <si>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</si>
  <si>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</si>
  <si>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</si>
  <si>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</si>
  <si>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</si>
  <si>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</si>
  <si>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</si>
  <si>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</si>
  <si>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</si>
  <si>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</si>
  <si>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</si>
  <si>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</si>
  <si>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</si>
  <si>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</si>
  <si>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</si>
  <si>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</si>
  <si>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</si>
  <si>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</si>
  <si>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</si>
  <si>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</si>
  <si>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</si>
  <si>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</si>
  <si>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</si>
  <si>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</si>
  <si>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</si>
  <si>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</si>
  <si>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</si>
  <si>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</si>
  <si>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</si>
  <si>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</si>
  <si>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</si>
  <si>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</si>
  <si>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</si>
  <si>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</si>
  <si>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</si>
  <si>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</si>
  <si>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</si>
  <si>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</si>
  <si>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</si>
  <si>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</si>
  <si>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</si>
  <si>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</si>
  <si>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</si>
  <si>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</si>
  <si>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</si>
  <si>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</si>
  <si>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</si>
  <si>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</si>
  <si>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</si>
  <si>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</si>
  <si>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</si>
  <si>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</si>
  <si>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</si>
  <si>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</si>
  <si>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</si>
  <si>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</si>
  <si>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</si>
  <si>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</si>
  <si>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</si>
  <si>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</si>
  <si>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</si>
  <si>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</si>
  <si>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</si>
  <si>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</si>
  <si>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</si>
  <si>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</si>
  <si>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</si>
  <si>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</si>
  <si>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</si>
  <si>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</si>
  <si>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</si>
  <si>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</si>
  <si>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</si>
  <si>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</si>
  <si>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</si>
  <si>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</si>
  <si>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</si>
  <si>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</si>
  <si>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</si>
  <si>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</si>
  <si>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</si>
  <si>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</si>
  <si>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</si>
  <si>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</si>
  <si>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</si>
  <si>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</si>
  <si>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</si>
  <si>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</si>
  <si>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</si>
  <si>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</si>
  <si>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</si>
  <si>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</si>
  <si>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</si>
  <si>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</si>
  <si>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</si>
  <si>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</si>
  <si>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</si>
  <si>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</si>
  <si>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</si>
  <si>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</si>
  <si>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</si>
  <si>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</si>
  <si>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</si>
  <si>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</si>
  <si>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</si>
  <si>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</si>
  <si>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</si>
  <si>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</si>
  <si>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</si>
  <si>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</si>
  <si>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</si>
  <si>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</si>
  <si>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</si>
  <si>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</si>
  <si>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</si>
  <si>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</si>
  <si>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</si>
  <si>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</si>
  <si>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</si>
  <si>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</si>
  <si>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</si>
  <si>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</si>
  <si>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</si>
  <si>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</si>
  <si>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</si>
  <si>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</si>
  <si>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</si>
  <si>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</si>
  <si>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</si>
  <si>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</si>
  <si>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</si>
  <si>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</si>
  <si>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</si>
  <si>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</si>
  <si>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</si>
  <si>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</si>
  <si>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</si>
  <si>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</si>
  <si>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</si>
  <si>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</si>
  <si>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</si>
  <si>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</si>
  <si>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</si>
  <si>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</si>
  <si>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</si>
  <si>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</si>
  <si>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</si>
  <si>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</si>
  <si>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</si>
  <si>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</si>
  <si>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</si>
  <si>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</si>
  <si>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</si>
  <si>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</si>
  <si>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</si>
  <si>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</si>
  <si>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</si>
  <si>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</si>
  <si>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</si>
  <si>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</si>
  <si>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</si>
  <si>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</si>
  <si>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</si>
  <si>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</si>
  <si>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</si>
  <si>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</si>
  <si>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</si>
  <si>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</si>
  <si>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</si>
  <si>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</si>
  <si>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</si>
  <si>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</si>
  <si>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</si>
  <si>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</si>
  <si>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</si>
  <si>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</si>
  <si>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</si>
  <si>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</si>
  <si>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</si>
  <si>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</si>
  <si>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</si>
  <si>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</si>
  <si>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</si>
  <si>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</si>
  <si>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</si>
  <si>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</si>
  <si>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</si>
  <si>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</si>
  <si>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</si>
  <si>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</si>
  <si>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</si>
  <si>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</si>
  <si>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</si>
  <si>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</si>
  <si>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</si>
  <si>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</si>
  <si>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</si>
  <si>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</si>
  <si>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</si>
  <si>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</si>
  <si>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</si>
  <si>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</si>
  <si>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</si>
  <si>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</si>
  <si>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</si>
  <si>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</si>
  <si>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</si>
  <si>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</si>
  <si>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</si>
  <si>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</si>
  <si>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</si>
  <si>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</si>
  <si>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</si>
  <si>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</si>
  <si>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</si>
  <si>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</si>
  <si>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</si>
  <si>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</si>
  <si>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</si>
  <si>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</si>
  <si>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</si>
  <si>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</si>
  <si>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</si>
  <si>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</si>
  <si>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</si>
  <si>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</si>
  <si>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</si>
  <si>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</si>
  <si>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</si>
  <si>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</si>
  <si>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</si>
  <si>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</si>
  <si>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</si>
  <si>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</si>
  <si>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</si>
  <si>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</si>
  <si>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</si>
  <si>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</si>
  <si>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</si>
  <si>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</si>
  <si>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</si>
  <si>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</si>
  <si>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</si>
  <si>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</si>
  <si>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</si>
  <si>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</si>
  <si>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</si>
  <si>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</si>
  <si>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</si>
  <si>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</si>
  <si>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</si>
  <si>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</si>
  <si>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</si>
  <si>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</si>
  <si>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</si>
  <si>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</si>
  <si>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</si>
  <si>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</si>
  <si>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</si>
  <si>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</si>
  <si>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</si>
  <si>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</si>
  <si>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</si>
  <si>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</si>
  <si>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</si>
  <si>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</si>
  <si>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</si>
  <si>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</si>
  <si>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</si>
  <si>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</si>
  <si>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</si>
  <si>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</si>
  <si>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</si>
  <si>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</si>
  <si>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</si>
  <si>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</si>
  <si>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</si>
  <si>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</si>
  <si>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</si>
  <si>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</si>
  <si>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</si>
  <si>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</si>
  <si>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</si>
  <si>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</si>
  <si>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</si>
  <si>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</si>
  <si>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</si>
  <si>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</si>
  <si>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</si>
  <si>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</si>
  <si>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</si>
  <si>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</si>
  <si>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</si>
  <si>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</si>
  <si>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</si>
  <si>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</si>
  <si>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</si>
  <si>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</si>
  <si>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</si>
  <si>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</si>
  <si>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</si>
  <si>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</si>
  <si>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</si>
  <si>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</si>
  <si>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</si>
  <si>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</si>
  <si>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</si>
  <si>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</si>
  <si>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</si>
  <si>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</si>
  <si>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</si>
  <si>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</si>
  <si>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</si>
  <si>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</si>
  <si>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</si>
  <si>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</si>
  <si>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</si>
  <si>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</si>
  <si>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</si>
  <si>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</si>
  <si>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</si>
  <si>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</si>
  <si>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</si>
  <si>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</si>
  <si>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</si>
  <si>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</si>
  <si>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</si>
  <si>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</si>
  <si>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</si>
  <si>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</si>
  <si>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</si>
  <si>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</si>
  <si>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</si>
  <si>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</si>
  <si>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</si>
  <si>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</si>
  <si>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</si>
  <si>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</si>
  <si>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</si>
  <si>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</si>
  <si>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</si>
  <si>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</si>
  <si>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</si>
  <si>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</si>
  <si>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</si>
  <si>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</si>
  <si>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</si>
  <si>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</si>
  <si>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</si>
  <si>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</si>
  <si>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</si>
  <si>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</si>
  <si>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</si>
  <si>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</si>
  <si>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</si>
  <si>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</si>
  <si>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</si>
  <si>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</si>
  <si>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</si>
  <si>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</si>
  <si>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</si>
  <si>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</si>
  <si>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</si>
  <si>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</si>
  <si>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</si>
  <si>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</si>
  <si>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</si>
  <si>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</si>
  <si>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</si>
  <si>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</si>
  <si>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</si>
  <si>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</si>
  <si>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</si>
  <si>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</si>
  <si>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</si>
  <si>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</si>
  <si>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</si>
  <si>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</si>
  <si>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</si>
  <si>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</si>
  <si>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</si>
  <si>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</si>
  <si>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</si>
  <si>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</si>
  <si>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</si>
  <si>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</si>
  <si>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</si>
  <si>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</si>
  <si>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</si>
  <si>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</si>
  <si>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</si>
  <si>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</si>
  <si>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</si>
  <si>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</si>
  <si>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</si>
  <si>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</si>
  <si>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</si>
  <si>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</si>
  <si>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</si>
  <si>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</si>
  <si>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</si>
  <si>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</si>
  <si>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</si>
  <si>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</si>
  <si>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</si>
  <si>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</si>
  <si>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</si>
  <si>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</si>
  <si>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</si>
  <si>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</si>
  <si>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</si>
  <si>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</si>
  <si>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</si>
  <si>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</si>
  <si>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</si>
  <si>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</si>
  <si>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</si>
  <si>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</si>
  <si>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</si>
  <si>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</si>
  <si>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</si>
  <si>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</si>
  <si>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</si>
  <si>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</si>
  <si>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</si>
  <si>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</si>
  <si>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</si>
  <si>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</si>
  <si>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</si>
  <si>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</si>
  <si>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</si>
  <si>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</si>
  <si>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</si>
  <si>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</si>
  <si>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</si>
  <si>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</si>
  <si>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</si>
  <si>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</si>
  <si>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</si>
  <si>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</si>
  <si>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</si>
  <si>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</si>
  <si>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</si>
  <si>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</si>
  <si>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</si>
  <si>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</si>
  <si>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</si>
  <si>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</si>
  <si>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</si>
  <si>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</si>
  <si>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</si>
  <si>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</si>
  <si>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</si>
  <si>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</si>
  <si>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</si>
  <si>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</si>
  <si>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</si>
  <si>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</si>
  <si>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</si>
  <si>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</si>
  <si>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</si>
  <si>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</si>
  <si>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</si>
  <si>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</si>
  <si>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</si>
  <si>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</si>
  <si>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</si>
  <si>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</si>
  <si>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</si>
  <si>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</si>
  <si>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</si>
  <si>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</si>
  <si>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</si>
  <si>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</si>
  <si>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</si>
  <si>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</si>
  <si>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</si>
  <si>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</si>
  <si>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</si>
  <si>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</si>
  <si>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</si>
  <si>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</si>
  <si>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</si>
  <si>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</si>
  <si>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</si>
  <si>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</si>
  <si>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</si>
  <si>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</si>
  <si>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</si>
  <si>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</si>
  <si>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</si>
  <si>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</si>
  <si>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</si>
  <si>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</si>
  <si>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</si>
  <si>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</si>
  <si>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</si>
  <si>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</si>
  <si>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</si>
  <si>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</si>
  <si>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</si>
  <si>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</si>
  <si>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</si>
  <si>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</si>
  <si>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</si>
  <si>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</si>
  <si>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</si>
  <si>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</si>
  <si>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</si>
  <si>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</si>
  <si>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</si>
  <si>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</si>
  <si>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</si>
  <si>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</si>
  <si>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</si>
  <si>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</si>
  <si>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</si>
  <si>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</si>
  <si>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</si>
  <si>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</si>
  <si>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</si>
  <si>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</si>
  <si>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</si>
  <si>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</si>
  <si>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</si>
  <si>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</si>
  <si>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</si>
  <si>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</si>
  <si>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</si>
  <si>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</si>
  <si>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</si>
  <si>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</si>
  <si>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</si>
  <si>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</si>
  <si>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</si>
  <si>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</si>
  <si>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</si>
  <si>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</si>
  <si>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</si>
  <si>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</si>
  <si>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</si>
  <si>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</si>
  <si>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</si>
  <si>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</si>
  <si>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</si>
  <si>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</si>
  <si>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</si>
  <si>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</si>
  <si>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</si>
  <si>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</si>
  <si>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</si>
  <si>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</si>
  <si>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</si>
  <si>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</si>
  <si>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</si>
  <si>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</si>
  <si>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</si>
  <si>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</si>
  <si>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</si>
  <si>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</si>
  <si>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</si>
  <si>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</si>
  <si>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</si>
  <si>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</si>
  <si>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</si>
  <si>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</si>
  <si>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</si>
  <si>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</si>
  <si>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</si>
  <si>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</si>
  <si>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</si>
  <si>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</si>
  <si>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</si>
  <si>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</si>
  <si>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</si>
  <si>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</si>
  <si>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</si>
  <si>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</si>
  <si>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</si>
  <si>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</si>
  <si>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</si>
  <si>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</si>
  <si>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</si>
  <si>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</si>
  <si>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</si>
  <si>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</si>
  <si>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</si>
  <si>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</si>
  <si>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</si>
  <si>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</si>
  <si>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</si>
  <si>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</si>
  <si>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</si>
  <si>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</si>
  <si>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</si>
  <si>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</si>
  <si>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</si>
  <si>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</si>
  <si>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</si>
  <si>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</si>
  <si>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</si>
  <si>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</si>
  <si>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</si>
  <si>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</si>
  <si>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</si>
  <si>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</si>
  <si>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</si>
  <si>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</si>
  <si>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</si>
  <si>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</si>
  <si>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</si>
  <si>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</si>
  <si>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</si>
  <si>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</si>
  <si>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</si>
  <si>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</si>
  <si>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</si>
  <si>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</si>
  <si>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</si>
  <si>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</si>
  <si>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</si>
  <si>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</si>
  <si>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</si>
  <si>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</si>
  <si>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</si>
  <si>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</si>
  <si>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</si>
  <si>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</si>
  <si>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</si>
  <si>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</si>
  <si>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</si>
  <si>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</si>
  <si>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</si>
  <si>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</si>
  <si>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</si>
  <si>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</si>
  <si>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</si>
  <si>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</si>
  <si>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</si>
  <si>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</si>
  <si>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</si>
  <si>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</si>
  <si>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</si>
  <si>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</si>
  <si>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</si>
  <si>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</si>
  <si>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</si>
  <si>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</si>
  <si>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</si>
  <si>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</si>
  <si>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</si>
  <si>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</si>
  <si>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</si>
  <si>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</si>
  <si>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</si>
  <si>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</si>
  <si>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</si>
  <si>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</si>
  <si>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</si>
  <si>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</si>
  <si>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</si>
  <si>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</si>
  <si>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</si>
  <si>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</si>
  <si>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</si>
  <si>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</si>
  <si>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</si>
  <si>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</si>
  <si>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</si>
  <si>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</si>
  <si>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</si>
  <si>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</si>
  <si>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</si>
  <si>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</si>
  <si>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</si>
  <si>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</si>
  <si>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</si>
  <si>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</si>
  <si>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</si>
  <si>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</si>
  <si>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</si>
  <si>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</si>
  <si>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</si>
  <si>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</si>
  <si>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</si>
  <si>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</si>
  <si>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</si>
  <si>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</si>
  <si>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</si>
  <si>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</si>
  <si>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</si>
  <si>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</si>
  <si>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</si>
  <si>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</si>
  <si>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</si>
  <si>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</si>
  <si>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</si>
  <si>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</si>
  <si>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</si>
  <si>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</si>
  <si>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</si>
  <si>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</si>
  <si>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</si>
  <si>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</si>
  <si>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</si>
  <si>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</si>
  <si>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</si>
  <si>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</si>
  <si>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</si>
  <si>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</si>
  <si>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</si>
  <si>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</si>
  <si>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</si>
  <si>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</si>
  <si>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</si>
  <si>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</si>
  <si>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</si>
  <si>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</si>
  <si>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</si>
  <si>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</si>
  <si>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</si>
  <si>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</si>
  <si>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</si>
  <si>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</si>
  <si>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</si>
  <si>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</si>
  <si>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</si>
  <si>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</si>
  <si>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</si>
  <si>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</si>
  <si>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</si>
  <si>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</si>
  <si>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</si>
  <si>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</si>
  <si>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</si>
  <si>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</si>
  <si>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</si>
  <si>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</si>
  <si>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</si>
  <si>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</si>
  <si>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</si>
  <si>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</si>
  <si>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</si>
  <si>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</si>
  <si>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</si>
  <si>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</si>
  <si>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</si>
  <si>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</si>
  <si>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</si>
  <si>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</si>
  <si>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</si>
  <si>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</si>
  <si>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</si>
  <si>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</si>
  <si>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</si>
  <si>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</si>
  <si>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</si>
  <si>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</si>
  <si>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</si>
  <si>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</si>
  <si>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</si>
  <si>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</si>
  <si>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</si>
  <si>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</si>
  <si>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</si>
  <si>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</si>
  <si>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</si>
  <si>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</si>
  <si>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</si>
  <si>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</si>
  <si>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</si>
  <si>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</si>
  <si>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</si>
  <si>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</si>
  <si>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</si>
  <si>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</si>
  <si>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</si>
  <si>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</si>
  <si>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</si>
  <si>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</si>
  <si>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</si>
  <si>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</si>
  <si>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</si>
  <si>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</si>
  <si>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</si>
  <si>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</si>
  <si>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</si>
  <si>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</si>
  <si>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</si>
  <si>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</si>
  <si>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</si>
  <si>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</si>
  <si>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</si>
  <si>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</si>
  <si>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</si>
  <si>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</si>
  <si>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</si>
  <si>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</si>
  <si>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</si>
  <si>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</si>
  <si>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</si>
  <si>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</si>
  <si>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</si>
  <si>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</si>
  <si>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</si>
  <si>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</si>
  <si>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</si>
  <si>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</si>
  <si>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</si>
  <si>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</si>
  <si>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</si>
  <si>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</si>
  <si>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</si>
  <si>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</si>
  <si>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</si>
  <si>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</si>
  <si>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</si>
  <si>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</si>
  <si>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</si>
  <si>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</si>
  <si>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</si>
  <si>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</si>
  <si>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</si>
  <si>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</si>
  <si>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</si>
  <si>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</si>
  <si>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</si>
  <si>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</si>
  <si>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</si>
  <si>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</si>
  <si>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</si>
  <si>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</si>
  <si>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</si>
  <si>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</si>
  <si>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</si>
  <si>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</si>
  <si>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</si>
  <si>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</si>
  <si>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</si>
  <si>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</si>
  <si>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</si>
  <si>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</si>
  <si>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</si>
  <si>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</si>
  <si>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</si>
  <si>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</si>
  <si>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</si>
  <si>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</si>
  <si>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</si>
  <si>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</si>
  <si>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</si>
  <si>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</si>
  <si>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</si>
  <si>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</si>
  <si>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</si>
  <si>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</si>
  <si>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</si>
  <si>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</si>
  <si>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</si>
  <si>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</si>
  <si>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</si>
  <si>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</si>
  <si>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</si>
  <si>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</si>
  <si>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</si>
  <si>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</si>
  <si>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</si>
  <si>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</si>
  <si>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</si>
  <si>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</si>
  <si>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</si>
  <si>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</si>
  <si>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</si>
  <si>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</si>
  <si>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</si>
  <si>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</si>
  <si>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</si>
  <si>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</si>
  <si>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</si>
  <si>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</si>
  <si>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</si>
  <si>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</si>
  <si>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</si>
  <si>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</si>
  <si>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</si>
  <si>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</si>
  <si>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</si>
  <si>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</si>
  <si>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</si>
  <si>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</si>
  <si>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</si>
  <si>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</si>
  <si>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</si>
  <si>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</si>
  <si>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</si>
  <si>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</si>
  <si>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</si>
  <si>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</si>
  <si>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</si>
  <si>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</si>
  <si>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</si>
  <si>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</si>
  <si>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</si>
  <si>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</si>
  <si>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</si>
  <si>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</si>
  <si>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</si>
  <si>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</si>
  <si>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</si>
  <si>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</si>
  <si>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</si>
  <si>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</si>
  <si>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</si>
  <si>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</si>
  <si>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</si>
  <si>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</si>
  <si>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</si>
  <si>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</si>
  <si>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</si>
  <si>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</si>
  <si>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</si>
  <si>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</si>
  <si>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</si>
  <si>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</si>
  <si>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</si>
  <si>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</si>
  <si>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</si>
  <si>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</si>
  <si>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</si>
  <si>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</si>
  <si>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</si>
  <si>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</si>
  <si>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</si>
  <si>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</si>
  <si>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</si>
  <si>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</si>
  <si>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</si>
  <si>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</si>
  <si>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</si>
  <si>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</si>
  <si>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</si>
  <si>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</si>
  <si>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</si>
  <si>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</si>
  <si>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</si>
  <si>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</si>
  <si>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</si>
  <si>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</si>
  <si>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</si>
  <si>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</si>
  <si>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</si>
  <si>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</si>
  <si>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</si>
  <si>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</si>
  <si>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</si>
  <si>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</si>
  <si>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</si>
  <si>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</si>
  <si>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</si>
  <si>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</si>
  <si>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</si>
  <si>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</si>
  <si>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</si>
  <si>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</si>
  <si>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</si>
  <si>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</si>
  <si>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</si>
  <si>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</si>
  <si>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</si>
  <si>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</si>
  <si>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</si>
  <si>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</si>
  <si>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</si>
  <si>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</si>
  <si>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</si>
  <si>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</si>
  <si>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</si>
  <si>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</si>
  <si>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</si>
  <si>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</si>
  <si>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</si>
  <si>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</si>
  <si>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</si>
  <si>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</si>
  <si>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</si>
  <si>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</si>
  <si>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</si>
  <si>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</si>
  <si>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</si>
  <si>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</si>
  <si>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</si>
  <si>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</si>
  <si>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</si>
  <si>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</si>
  <si>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</si>
  <si>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</si>
  <si>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</si>
  <si>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</si>
  <si>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</si>
  <si>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</si>
  <si>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</si>
  <si>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</si>
  <si>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</si>
  <si>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</si>
  <si>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</si>
  <si>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</si>
  <si>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</si>
  <si>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</si>
  <si>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</si>
  <si>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</si>
  <si>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</si>
  <si>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</si>
  <si>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</si>
  <si>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</si>
  <si>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</si>
  <si>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</si>
  <si>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</si>
  <si>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</si>
  <si>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</si>
  <si>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</si>
  <si>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</si>
  <si>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</si>
  <si>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</si>
  <si>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</si>
  <si>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</si>
  <si>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</si>
  <si>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</si>
  <si>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</si>
  <si>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</si>
  <si>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</si>
  <si>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</si>
  <si>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</si>
  <si>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</si>
  <si>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</si>
  <si>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</si>
  <si>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</si>
  <si>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</si>
  <si>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</si>
  <si>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</si>
  <si>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</si>
  <si>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</si>
  <si>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</si>
  <si>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</si>
  <si>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</si>
  <si>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</si>
  <si>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</si>
  <si>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</si>
  <si>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</si>
  <si>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</si>
  <si>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</si>
  <si>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</si>
  <si>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</si>
  <si>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</si>
  <si>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</si>
  <si>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</si>
  <si>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</si>
  <si>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</si>
  <si>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</si>
  <si>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</si>
  <si>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</si>
  <si>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</si>
  <si>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</si>
  <si>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</si>
  <si>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</si>
  <si>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</si>
  <si>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</si>
  <si>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</si>
  <si>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</si>
  <si>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</si>
  <si>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</si>
  <si>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</si>
  <si>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</si>
  <si>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</si>
  <si>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</si>
  <si>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</si>
  <si>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</si>
  <si>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</si>
  <si>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</si>
  <si>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</si>
  <si>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</si>
  <si>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</si>
  <si>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</si>
  <si>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</si>
  <si>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</si>
  <si>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</si>
  <si>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</si>
  <si>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</si>
  <si>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</si>
  <si>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</si>
  <si>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</si>
  <si>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</si>
  <si>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</si>
  <si>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</si>
  <si>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</si>
  <si>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</si>
  <si>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</si>
  <si>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</si>
  <si>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</si>
  <si>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</si>
  <si>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</si>
  <si>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</si>
  <si>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</si>
  <si>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</si>
  <si>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</si>
  <si>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</si>
  <si>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</si>
  <si>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</si>
  <si>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</si>
  <si>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</si>
  <si>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</si>
  <si>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</si>
  <si>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</si>
  <si>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</si>
  <si>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</si>
  <si>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</si>
  <si>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</si>
  <si>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</si>
  <si>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</si>
  <si>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</si>
  <si>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</si>
  <si>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</si>
  <si>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</si>
  <si>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</si>
  <si>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</si>
  <si>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</si>
  <si>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</si>
  <si>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</si>
  <si>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</si>
  <si>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</si>
  <si>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</si>
  <si>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</si>
  <si>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</si>
  <si>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</si>
  <si>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</si>
  <si>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</si>
  <si>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</si>
  <si>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</si>
  <si>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</si>
  <si>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</si>
  <si>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</si>
  <si>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</si>
  <si>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</si>
  <si>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</si>
  <si>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</si>
  <si>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</si>
  <si>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</si>
  <si>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</si>
  <si>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</si>
  <si>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</si>
  <si>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</si>
  <si>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</si>
  <si>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</si>
  <si>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</si>
  <si>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</si>
  <si>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</si>
  <si>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</si>
  <si>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</si>
  <si>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</si>
  <si>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</si>
  <si>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</si>
  <si>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</si>
  <si>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</si>
  <si>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</si>
  <si>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</si>
  <si>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</si>
  <si>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</si>
  <si>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</si>
  <si>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</si>
  <si>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</si>
  <si>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</si>
  <si>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</si>
  <si>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</si>
  <si>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</si>
  <si>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</si>
  <si>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</si>
  <si>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</si>
  <si>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</si>
  <si>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</si>
  <si>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</si>
  <si>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</si>
  <si>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</si>
  <si>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</si>
  <si>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</si>
  <si>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</si>
  <si>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</si>
  <si>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</si>
  <si>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</si>
  <si>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</si>
  <si>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</si>
  <si>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</si>
  <si>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</si>
  <si>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</si>
  <si>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</si>
  <si>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</si>
  <si>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</si>
  <si>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</si>
  <si>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</si>
  <si>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</si>
  <si>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</si>
  <si>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</si>
  <si>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</si>
  <si>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</si>
  <si>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</si>
  <si>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</si>
  <si>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</si>
  <si>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</si>
  <si>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</si>
  <si>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</si>
  <si>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</si>
  <si>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</si>
  <si>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</si>
  <si>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</si>
  <si>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</si>
  <si>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</si>
  <si>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</si>
  <si>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</si>
  <si>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</si>
  <si>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</si>
  <si>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</si>
  <si>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</si>
  <si>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</si>
  <si>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</si>
  <si>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</si>
  <si>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</si>
  <si>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</si>
  <si>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</si>
  <si>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</si>
  <si>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</si>
  <si>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</si>
  <si>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</si>
  <si>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</si>
  <si>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</si>
  <si>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</si>
  <si>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</si>
  <si>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</si>
  <si>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</si>
  <si>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</si>
  <si>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</si>
  <si>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</si>
  <si>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</si>
  <si>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</si>
  <si>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</si>
  <si>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</si>
  <si>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</si>
  <si>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</si>
  <si>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</si>
  <si>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</si>
  <si>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</si>
  <si>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</si>
  <si>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</si>
  <si>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</si>
  <si>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</si>
  <si>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</si>
  <si>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</si>
  <si>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</si>
  <si>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</si>
  <si>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</si>
  <si>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</si>
  <si>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</si>
  <si>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</si>
  <si>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</si>
  <si>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</si>
  <si>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</si>
  <si>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</si>
  <si>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</si>
  <si>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</si>
  <si>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</si>
  <si>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</si>
  <si>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</si>
  <si>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</si>
  <si>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</si>
  <si>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</si>
  <si>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</si>
  <si>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</si>
  <si>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</si>
  <si>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</si>
  <si>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</si>
  <si>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</si>
  <si>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</si>
  <si>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</si>
  <si>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</si>
  <si>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</si>
  <si>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</si>
  <si>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</si>
  <si>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</si>
  <si>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</si>
  <si>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</si>
  <si>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</si>
  <si>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</si>
  <si>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</si>
  <si>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</si>
  <si>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</si>
  <si>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</si>
  <si>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</si>
  <si>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</si>
  <si>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</si>
  <si>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</si>
  <si>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</si>
  <si>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</si>
  <si>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</si>
  <si>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</si>
  <si>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</si>
  <si>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</si>
  <si>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</si>
  <si>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</si>
  <si>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</si>
  <si>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</si>
  <si>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</si>
  <si>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</si>
  <si>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</si>
  <si>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</si>
  <si>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</si>
  <si>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</si>
  <si>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</si>
  <si>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</si>
  <si>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</si>
  <si>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</si>
  <si>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</si>
  <si>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</si>
  <si>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</si>
  <si>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</si>
  <si>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</si>
  <si>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</si>
  <si>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</si>
  <si>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</si>
  <si>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</si>
  <si>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</si>
  <si>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</si>
  <si>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</si>
  <si>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</si>
  <si>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</si>
  <si>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</si>
  <si>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</si>
  <si>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</si>
  <si>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</si>
  <si>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</si>
  <si>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</si>
  <si>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</si>
  <si>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</si>
  <si>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</si>
  <si>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</si>
  <si>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</si>
  <si>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</si>
  <si>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</si>
  <si>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</si>
  <si>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</si>
  <si>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</si>
  <si>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</si>
  <si>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</si>
  <si>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</si>
  <si>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</si>
  <si>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</si>
  <si>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</si>
  <si>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</si>
  <si>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</si>
  <si>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</si>
  <si>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</si>
  <si>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</si>
  <si>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</si>
  <si>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</si>
  <si>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</si>
  <si>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</si>
  <si>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</si>
  <si>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</si>
  <si>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</si>
  <si>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</si>
  <si>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</si>
  <si>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</si>
  <si>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</si>
  <si>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</si>
  <si>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</si>
  <si>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</si>
  <si>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</si>
  <si>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</si>
  <si>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</si>
  <si>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</si>
  <si>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</si>
  <si>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</si>
  <si>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</si>
  <si>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</si>
  <si>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</si>
  <si>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</si>
  <si>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</si>
  <si>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</si>
  <si>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</si>
  <si>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</si>
  <si>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</si>
  <si>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</si>
  <si>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</si>
  <si>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</si>
  <si>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</si>
  <si>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</si>
  <si>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</si>
  <si>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</si>
  <si>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</si>
  <si>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</si>
  <si>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</si>
  <si>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</si>
  <si>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</si>
  <si>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</si>
  <si>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</si>
  <si>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</si>
  <si>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</si>
  <si>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</si>
  <si>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</si>
  <si>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</si>
  <si>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</si>
  <si>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</si>
  <si>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</si>
  <si>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</si>
  <si>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</si>
  <si>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</si>
  <si>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</si>
  <si>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</si>
  <si>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</si>
  <si>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</si>
  <si>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</si>
  <si>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</si>
  <si>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</si>
  <si>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</si>
  <si>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</si>
  <si>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</si>
  <si>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</si>
  <si>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</si>
  <si>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</si>
  <si>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</si>
  <si>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</si>
  <si>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</si>
  <si>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</si>
  <si>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</si>
  <si>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</si>
  <si>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</si>
  <si>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</si>
  <si>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</si>
  <si>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</si>
  <si>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</si>
  <si>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</si>
  <si>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</si>
  <si>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</si>
  <si>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</si>
  <si>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</si>
  <si>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</si>
  <si>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</si>
  <si>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</si>
  <si>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</si>
  <si>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</si>
  <si>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</si>
  <si>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</si>
  <si>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</si>
  <si>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</si>
  <si>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</si>
  <si>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</si>
  <si>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</si>
  <si>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</si>
  <si>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</si>
  <si>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</si>
  <si>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</si>
  <si>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</si>
  <si>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</si>
  <si>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</si>
  <si>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</si>
  <si>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</si>
  <si>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</si>
  <si>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</si>
  <si>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</si>
  <si>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</si>
  <si>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</si>
  <si>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</si>
  <si>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</si>
  <si>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</si>
  <si>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</si>
  <si>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</si>
  <si>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</si>
  <si>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</si>
  <si>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</si>
  <si>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</si>
  <si>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</si>
  <si>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</si>
  <si>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</si>
  <si>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</si>
  <si>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</si>
  <si>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</si>
  <si>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</si>
  <si>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</si>
  <si>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</si>
  <si>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</si>
  <si>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</si>
  <si>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</si>
  <si>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</si>
  <si>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</si>
  <si>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</si>
  <si>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</si>
  <si>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</si>
  <si>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</si>
  <si>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</si>
  <si>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</si>
  <si>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</si>
  <si>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</si>
  <si>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</si>
  <si>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</si>
  <si>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</si>
  <si>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</si>
  <si>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</si>
  <si>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</si>
  <si>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</si>
  <si>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</si>
  <si>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</si>
  <si>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</si>
  <si>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</si>
  <si>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</si>
  <si>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</si>
  <si>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</si>
  <si>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</si>
  <si>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</si>
  <si>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</si>
  <si>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</si>
  <si>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</si>
  <si>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</si>
  <si>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</si>
  <si>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</si>
  <si>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</si>
  <si>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</si>
  <si>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</si>
  <si>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</si>
  <si>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</si>
  <si>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</si>
  <si>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</si>
  <si>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</si>
  <si>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</si>
  <si>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</si>
  <si>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</si>
  <si>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</si>
  <si>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</si>
  <si>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</si>
  <si>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</si>
  <si>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</si>
  <si>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</si>
  <si>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</si>
  <si>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</si>
  <si>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</si>
  <si>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</si>
  <si>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</si>
  <si>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</si>
  <si>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</si>
  <si>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</si>
  <si>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</si>
  <si>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</si>
  <si>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</si>
  <si>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</si>
  <si>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</si>
  <si>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</si>
  <si>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</si>
  <si>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</si>
  <si>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</si>
  <si>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</si>
  <si>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</si>
  <si>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</si>
  <si>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</si>
  <si>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</si>
  <si>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</si>
  <si>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</si>
  <si>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</si>
  <si>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</si>
  <si>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</si>
  <si>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</si>
  <si>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</si>
  <si>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</si>
  <si>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</si>
  <si>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</si>
  <si>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</si>
  <si>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</si>
  <si>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</si>
  <si>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</si>
  <si>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</si>
  <si>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</si>
  <si>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</si>
  <si>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</si>
  <si>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</si>
  <si>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</si>
  <si>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</si>
  <si>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</si>
  <si>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</si>
  <si>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</si>
  <si>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</si>
  <si>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</si>
  <si>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</si>
  <si>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</si>
  <si>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</si>
  <si>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</si>
  <si>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</si>
  <si>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</si>
  <si>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</si>
  <si>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</si>
  <si>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</si>
  <si>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</si>
  <si>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</si>
  <si>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</si>
  <si>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</si>
  <si>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</si>
  <si>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</si>
  <si>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</si>
  <si>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</si>
  <si>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</si>
  <si>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</si>
  <si>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</si>
  <si>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</si>
  <si>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</si>
  <si>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</si>
  <si>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</si>
  <si>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</si>
  <si>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</si>
  <si>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</si>
  <si>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</si>
  <si>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</si>
  <si>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</si>
  <si>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</si>
  <si>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</si>
  <si>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</si>
  <si>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</si>
  <si>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</si>
  <si>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</si>
  <si>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</si>
  <si>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</si>
  <si>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</si>
  <si>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</si>
  <si>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</si>
  <si>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</si>
  <si>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</si>
  <si>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</si>
  <si>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</si>
  <si>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</si>
  <si>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</si>
  <si>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</si>
  <si>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</si>
  <si>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</si>
  <si>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</si>
  <si>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</si>
  <si>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</si>
  <si>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</si>
  <si>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</si>
  <si>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</si>
  <si>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</si>
  <si>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</si>
  <si>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</si>
  <si>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</si>
  <si>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</si>
  <si>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</si>
  <si>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</si>
  <si>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</si>
  <si>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</si>
  <si>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</si>
  <si>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</si>
  <si>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</si>
  <si>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</si>
  <si>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</si>
  <si>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</si>
  <si>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</si>
  <si>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</si>
  <si>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</si>
  <si>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</si>
  <si>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</si>
  <si>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</si>
  <si>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</si>
  <si>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</si>
  <si>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</si>
  <si>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</si>
  <si>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</si>
  <si>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</si>
  <si>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</si>
  <si>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</si>
  <si>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</si>
  <si>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</si>
  <si>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</si>
  <si>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</si>
  <si>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</si>
  <si>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</si>
  <si>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</si>
  <si>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</si>
  <si>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</si>
  <si>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</si>
  <si>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</si>
  <si>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</si>
  <si>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</si>
  <si>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</si>
  <si>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</si>
  <si>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</si>
  <si>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</si>
  <si>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</si>
  <si>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</si>
  <si>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</si>
  <si>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</si>
  <si>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</si>
  <si>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</si>
  <si>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</si>
  <si>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</si>
  <si>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</si>
  <si>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</si>
  <si>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</si>
  <si>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</si>
  <si>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</si>
  <si>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</si>
  <si>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</si>
  <si>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</si>
  <si>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</si>
  <si>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</si>
  <si>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</si>
  <si>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</si>
  <si>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</si>
  <si>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</si>
  <si>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</si>
  <si>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</si>
  <si>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</si>
  <si>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</si>
  <si>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</si>
  <si>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</si>
  <si>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</si>
  <si>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</si>
  <si>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</si>
  <si>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</si>
  <si>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</si>
  <si>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</si>
  <si>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</si>
  <si>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</si>
  <si>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</si>
  <si>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</si>
  <si>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</si>
  <si>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</si>
  <si>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</si>
  <si>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</si>
  <si>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</si>
  <si>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</si>
  <si>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</si>
  <si>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</si>
  <si>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</si>
  <si>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</si>
  <si>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</si>
  <si>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</si>
  <si>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</si>
  <si>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</si>
  <si>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</si>
  <si>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</si>
  <si>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</si>
  <si>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</si>
  <si>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</si>
  <si>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</si>
  <si>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</si>
  <si>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</si>
  <si>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</si>
  <si>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</si>
  <si>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</si>
  <si>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</si>
  <si>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</si>
  <si>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</si>
  <si>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</si>
  <si>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</si>
  <si>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</si>
  <si>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</si>
  <si>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</si>
  <si>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</si>
  <si>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</si>
  <si>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</si>
  <si>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</si>
  <si>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</si>
  <si>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</si>
  <si>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</si>
  <si>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</si>
  <si>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</si>
  <si>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</si>
  <si>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</si>
  <si>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</si>
  <si>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</si>
  <si>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</si>
  <si>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</si>
  <si>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</si>
  <si>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</si>
  <si>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</si>
  <si>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</si>
  <si>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</si>
  <si>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</si>
  <si>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</si>
  <si>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</si>
  <si>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</si>
  <si>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</si>
  <si>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</si>
  <si>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</si>
  <si>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</si>
  <si>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</si>
  <si>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</si>
  <si>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</si>
  <si>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</si>
  <si>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</si>
  <si>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</si>
  <si>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</si>
  <si>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</si>
  <si>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</si>
  <si>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</si>
  <si>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</si>
  <si>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</si>
  <si>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</si>
  <si>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</si>
  <si>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</si>
  <si>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</si>
  <si>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</si>
  <si>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</si>
  <si>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</si>
  <si>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</si>
  <si>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</si>
  <si>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</si>
  <si>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</si>
  <si>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</si>
  <si>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</si>
  <si>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</si>
  <si>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</si>
  <si>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</si>
  <si>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</si>
  <si>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</si>
  <si>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</si>
  <si>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</si>
  <si>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</si>
  <si>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</si>
  <si>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</si>
  <si>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</si>
  <si>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</si>
  <si>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</si>
  <si>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</si>
  <si>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</si>
  <si>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</si>
  <si>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</si>
  <si>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</si>
  <si>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</si>
  <si>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</si>
  <si>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</si>
  <si>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</si>
  <si>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</si>
  <si>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</si>
  <si>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</si>
  <si>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</si>
  <si>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</si>
  <si>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</si>
  <si>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</si>
  <si>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</si>
  <si>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</si>
  <si>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</si>
  <si>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</si>
  <si>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</si>
  <si>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</si>
  <si>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</si>
  <si>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</si>
  <si>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</si>
  <si>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</si>
  <si>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</si>
  <si>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</si>
  <si>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</si>
  <si>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</si>
  <si>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</si>
  <si>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</si>
  <si>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</si>
  <si>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</si>
  <si>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</si>
  <si>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</si>
  <si>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</si>
  <si>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</si>
  <si>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</si>
  <si>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</si>
  <si>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</si>
  <si>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</si>
  <si>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</si>
  <si>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</si>
  <si>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</si>
  <si>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</si>
  <si>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</si>
  <si>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</si>
  <si>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</si>
  <si>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</si>
  <si>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</si>
  <si>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</si>
  <si>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</si>
  <si>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</si>
  <si>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</si>
  <si>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</si>
  <si>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</si>
  <si>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</si>
  <si>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</si>
  <si>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</si>
  <si>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</si>
  <si>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</si>
  <si>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</si>
  <si>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</si>
  <si>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</si>
  <si>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</si>
  <si>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</si>
  <si>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</si>
  <si>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</si>
  <si>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</si>
  <si>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</si>
  <si>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</si>
  <si>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</si>
  <si>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</si>
  <si>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</si>
  <si>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</si>
  <si>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</si>
  <si>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</si>
  <si>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</si>
  <si>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</si>
  <si>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</si>
  <si>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</si>
  <si>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</si>
  <si>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</si>
  <si>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</si>
  <si>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</si>
  <si>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</si>
  <si>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</si>
  <si>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</si>
  <si>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</si>
  <si>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</si>
  <si>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</si>
  <si>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</si>
  <si>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</si>
  <si>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</si>
  <si>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</si>
  <si>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</si>
  <si>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</si>
  <si>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</si>
  <si>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</si>
  <si>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</si>
  <si>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</si>
  <si>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</si>
  <si>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</si>
  <si>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</si>
  <si>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</si>
  <si>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</si>
  <si>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</si>
  <si>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</si>
  <si>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</si>
  <si>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</si>
  <si>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</si>
  <si>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</si>
  <si>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</si>
  <si>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</si>
  <si>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</si>
  <si>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</si>
  <si>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</si>
  <si>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</si>
  <si>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</si>
  <si>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</si>
  <si>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</si>
  <si>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</si>
  <si>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</si>
  <si>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</si>
  <si>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</si>
  <si>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</si>
  <si>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</si>
  <si>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</si>
  <si>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</si>
  <si>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</si>
  <si>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</si>
  <si>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</si>
  <si>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</si>
  <si>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</si>
  <si>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</si>
  <si>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</si>
  <si>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</si>
  <si>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</si>
  <si>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</si>
  <si>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</si>
  <si>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</si>
  <si>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</si>
  <si>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</si>
  <si>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</si>
  <si>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</si>
  <si>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</si>
  <si>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</si>
  <si>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</si>
  <si>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</si>
  <si>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</si>
  <si>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</si>
  <si>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</si>
  <si>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</si>
  <si>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</si>
  <si>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</si>
  <si>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</si>
  <si>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</si>
  <si>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</si>
  <si>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</si>
  <si>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</si>
  <si>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</si>
  <si>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</si>
  <si>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</si>
  <si>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</si>
  <si>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</si>
  <si>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</si>
  <si>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</si>
  <si>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</si>
  <si>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</si>
  <si>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</si>
  <si>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</si>
  <si>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</si>
  <si>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</si>
  <si>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</si>
  <si>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</si>
  <si>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</si>
  <si>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</si>
  <si>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</si>
  <si>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</si>
  <si>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</si>
  <si>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</si>
  <si>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</si>
  <si>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</si>
  <si>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</si>
  <si>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</si>
  <si>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</si>
  <si>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</si>
  <si>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</si>
  <si>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</si>
  <si>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</si>
  <si>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</si>
  <si>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</si>
  <si>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</si>
  <si>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</si>
  <si>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</si>
  <si>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</si>
  <si>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</si>
  <si>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</si>
  <si>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</si>
  <si>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</si>
  <si>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</si>
  <si>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</si>
  <si>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</si>
  <si>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</si>
  <si>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</si>
  <si>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</si>
  <si>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</si>
  <si>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</si>
  <si>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</si>
  <si>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</si>
  <si>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</si>
  <si>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</si>
  <si>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</si>
  <si>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</si>
  <si>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</si>
  <si>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</si>
  <si>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</si>
  <si>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</si>
  <si>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</si>
  <si>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</si>
  <si>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</si>
  <si>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</si>
  <si>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</si>
  <si>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</si>
  <si>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</si>
  <si>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</si>
  <si>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</si>
  <si>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</si>
  <si>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</si>
  <si>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</si>
  <si>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</si>
  <si>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</si>
  <si>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</si>
  <si>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</si>
  <si>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</si>
  <si>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</si>
  <si>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</si>
  <si>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</si>
  <si>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</si>
  <si>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</si>
  <si>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</si>
  <si>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</si>
  <si>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</si>
  <si>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</si>
  <si>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</si>
  <si>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</si>
  <si>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</si>
  <si>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</si>
  <si>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</si>
  <si>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</si>
  <si>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</si>
  <si>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</si>
  <si>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</si>
  <si>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</si>
  <si>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</si>
  <si>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</si>
  <si>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</si>
  <si>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</si>
  <si>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</si>
  <si>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</si>
  <si>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</si>
  <si>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</si>
  <si>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</si>
  <si>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</si>
  <si>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</si>
  <si>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</si>
  <si>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</si>
  <si>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</si>
  <si>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</si>
  <si>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</si>
  <si>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</si>
  <si>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</si>
  <si>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</si>
  <si>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</si>
  <si>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</si>
  <si>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</si>
  <si>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</si>
  <si>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</si>
  <si>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</si>
  <si>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</si>
  <si>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</si>
  <si>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</si>
  <si>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</si>
  <si>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</si>
  <si>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</si>
  <si>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</si>
  <si>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</si>
  <si>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</si>
  <si>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</si>
  <si>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</si>
  <si>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</si>
  <si>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</si>
  <si>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</si>
  <si>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</si>
  <si>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</si>
  <si>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</si>
  <si>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</si>
  <si>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</si>
  <si>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</si>
  <si>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</si>
  <si>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</si>
  <si>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</si>
  <si>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</si>
  <si>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</si>
  <si>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</si>
  <si>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</si>
  <si>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</si>
  <si>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</si>
  <si>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</si>
  <si>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</si>
  <si>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</si>
  <si>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</si>
  <si>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</si>
  <si>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</si>
  <si>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</si>
  <si>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</si>
  <si>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</si>
  <si>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</si>
  <si>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</si>
  <si>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</si>
  <si>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</si>
  <si>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</si>
  <si>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</si>
  <si>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</si>
  <si>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</si>
  <si>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</si>
  <si>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</si>
  <si>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</si>
  <si>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</si>
  <si>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</si>
  <si>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</si>
  <si>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</si>
  <si>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</si>
  <si>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</si>
  <si>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</si>
  <si>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</si>
  <si>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</si>
  <si>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</si>
  <si>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</si>
  <si>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</si>
  <si>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</si>
  <si>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</si>
  <si>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</si>
  <si>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</si>
  <si>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</si>
  <si>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</si>
  <si>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</si>
  <si>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</si>
  <si>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</si>
  <si>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</si>
  <si>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</si>
  <si>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</si>
  <si>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</si>
  <si>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</si>
  <si>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</si>
  <si>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</si>
  <si>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</si>
  <si>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</si>
  <si>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</si>
  <si>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</si>
  <si>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</si>
  <si>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</si>
  <si>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</si>
  <si>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</si>
  <si>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</si>
  <si>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</si>
  <si>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</si>
  <si>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</si>
  <si>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</si>
  <si>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</si>
  <si>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</si>
  <si>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</si>
  <si>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</si>
  <si>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</si>
  <si>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</si>
  <si>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</si>
  <si>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</si>
  <si>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</si>
  <si>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</si>
  <si>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</si>
  <si>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</si>
  <si>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</si>
  <si>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</si>
  <si>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</si>
  <si>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</si>
  <si>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</si>
  <si>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</si>
  <si>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</si>
  <si>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</si>
  <si>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</si>
  <si>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</si>
  <si>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</si>
  <si>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</si>
  <si>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</si>
  <si>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</si>
  <si>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</si>
  <si>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</si>
  <si>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</si>
  <si>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</si>
  <si>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</si>
  <si>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</si>
  <si>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</si>
  <si>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</si>
  <si>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</si>
  <si>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</si>
  <si>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</si>
  <si>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</si>
  <si>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</si>
  <si>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</si>
  <si>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</si>
  <si>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</si>
  <si>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</si>
  <si>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</si>
  <si>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</si>
  <si>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</si>
  <si>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</si>
  <si>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</si>
  <si>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</si>
  <si>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</si>
  <si>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</si>
  <si>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</si>
  <si>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</si>
  <si>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</si>
  <si>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</si>
  <si>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</si>
  <si>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</si>
  <si>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</si>
  <si>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</si>
  <si>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</si>
  <si>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</si>
  <si>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</si>
  <si>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</si>
  <si>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</si>
  <si>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</si>
  <si>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</si>
  <si>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</si>
  <si>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</si>
  <si>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</si>
  <si>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</si>
  <si>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</si>
  <si>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</si>
  <si>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</si>
  <si>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</si>
  <si>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</si>
  <si>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</si>
  <si>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</si>
  <si>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</si>
  <si>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</si>
  <si>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</si>
  <si>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</si>
  <si>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</si>
  <si>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</si>
  <si>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</si>
  <si>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</si>
  <si>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</si>
  <si>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</si>
  <si>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</si>
  <si>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</si>
  <si>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</si>
  <si>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</si>
  <si>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</si>
  <si>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</si>
  <si>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</si>
  <si>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</si>
  <si>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</si>
  <si>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</si>
  <si>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</si>
  <si>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</si>
  <si>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</si>
  <si>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</si>
  <si>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</si>
  <si>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</si>
  <si>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</si>
  <si>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</si>
  <si>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</si>
  <si>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</si>
  <si>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</si>
  <si>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</si>
  <si>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</si>
  <si>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</si>
  <si>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</si>
  <si>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</si>
  <si>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</si>
  <si>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</si>
  <si>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</si>
  <si>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</si>
  <si>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</si>
  <si>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</si>
  <si>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</si>
  <si>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</si>
  <si>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</si>
  <si>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</si>
  <si>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</si>
  <si>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</si>
  <si>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</si>
  <si>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</si>
  <si>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</si>
  <si>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</si>
  <si>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</si>
  <si>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</si>
  <si>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</si>
  <si>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</si>
  <si>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</si>
  <si>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</si>
  <si>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</si>
  <si>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</si>
  <si>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</si>
  <si>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</si>
  <si>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</si>
  <si>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</si>
  <si>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</si>
  <si>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</si>
  <si>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</si>
  <si>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</si>
  <si>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</si>
  <si>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</si>
  <si>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</si>
  <si>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</si>
  <si>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</si>
  <si>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</si>
  <si>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</si>
  <si>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</si>
  <si>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</si>
  <si>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</si>
  <si>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</si>
  <si>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</si>
  <si>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</si>
  <si>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</si>
  <si>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</si>
  <si>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</si>
  <si>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</si>
  <si>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</si>
  <si>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</si>
  <si>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</si>
  <si>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</si>
  <si>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</si>
  <si>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</si>
  <si>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</si>
  <si>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</si>
  <si>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</si>
  <si>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</si>
  <si>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</si>
  <si>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</si>
  <si>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</si>
  <si>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</si>
  <si>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</si>
  <si>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</si>
  <si>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</si>
  <si>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</si>
  <si>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</si>
  <si>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</si>
  <si>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</si>
  <si>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</si>
  <si>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</si>
  <si>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</si>
  <si>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</si>
  <si>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</si>
  <si>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</si>
  <si>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</si>
  <si>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</si>
  <si>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</si>
  <si>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</si>
  <si>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</si>
  <si>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</si>
  <si>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</si>
  <si>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</si>
  <si>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</si>
  <si>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</si>
  <si>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</si>
  <si>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</si>
  <si>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</si>
  <si>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</si>
  <si>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</si>
  <si>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</si>
  <si>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</si>
  <si>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</si>
  <si>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</si>
  <si>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</si>
  <si>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</si>
  <si>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</si>
  <si>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</si>
  <si>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</si>
  <si>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</si>
  <si>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</si>
  <si>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</si>
  <si>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</si>
  <si>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</si>
  <si>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</si>
  <si>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</si>
  <si>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</si>
  <si>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</si>
  <si>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</si>
  <si>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</si>
  <si>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</si>
  <si>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</si>
  <si>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</si>
  <si>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</si>
  <si>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</si>
  <si>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</si>
  <si>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</si>
  <si>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</si>
  <si>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</si>
  <si>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</si>
  <si>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</si>
  <si>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</si>
  <si>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</si>
  <si>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</si>
  <si>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</si>
  <si>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</si>
  <si>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</si>
  <si>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</si>
  <si>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</si>
  <si>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</si>
  <si>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</si>
  <si>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</si>
  <si>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</si>
  <si>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</si>
  <si>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</si>
  <si>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</si>
  <si>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</si>
  <si>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</si>
  <si>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</si>
  <si>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</si>
  <si>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</si>
  <si>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</si>
  <si>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</si>
  <si>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</si>
  <si>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</si>
  <si>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</si>
  <si>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</si>
  <si>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</si>
  <si>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</si>
  <si>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</si>
  <si>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</si>
  <si>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</si>
  <si>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</si>
  <si>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</si>
  <si>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</si>
  <si>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</si>
  <si>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</si>
  <si>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</si>
  <si>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</si>
  <si>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</si>
  <si>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</si>
  <si>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</si>
  <si>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</si>
  <si>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</si>
  <si>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</si>
  <si>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</si>
  <si>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</si>
  <si>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</si>
  <si>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</si>
  <si>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</si>
  <si>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</si>
  <si>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</si>
  <si>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</si>
  <si>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</si>
  <si>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</si>
  <si>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</si>
  <si>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</si>
  <si>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</si>
  <si>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</si>
  <si>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</si>
  <si>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</si>
  <si>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</si>
  <si>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</si>
  <si>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</si>
  <si>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</si>
  <si>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</si>
  <si>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</si>
  <si>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</si>
  <si>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</si>
  <si>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</si>
  <si>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</si>
  <si>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</si>
  <si>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</si>
  <si>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</si>
  <si>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</si>
  <si>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</si>
  <si>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</si>
  <si>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</si>
  <si>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</si>
  <si>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</si>
  <si>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</si>
  <si>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</si>
  <si>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</si>
  <si>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</si>
  <si>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</si>
  <si>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</si>
  <si>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</si>
  <si>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</si>
  <si>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</si>
  <si>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</si>
  <si>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</si>
  <si>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</si>
  <si>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</si>
  <si>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</si>
  <si>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</si>
  <si>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</si>
  <si>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</si>
  <si>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</si>
  <si>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</si>
  <si>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</si>
  <si>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</si>
  <si>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</si>
  <si>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</si>
  <si>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</si>
  <si>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</si>
  <si>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</si>
  <si>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</si>
  <si>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</si>
  <si>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</si>
  <si>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</si>
  <si>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</si>
  <si>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</si>
  <si>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</si>
  <si>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</si>
  <si>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</si>
  <si>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</si>
  <si>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</si>
  <si>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</si>
  <si>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</si>
  <si>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</si>
  <si>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</si>
  <si>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</si>
  <si>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</si>
  <si>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</si>
  <si>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</si>
  <si>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</si>
  <si>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</si>
  <si>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</si>
  <si>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</si>
  <si>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</si>
  <si>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</si>
  <si>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</si>
  <si>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</si>
  <si>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</si>
  <si>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</si>
  <si>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</si>
  <si>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</si>
  <si>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</si>
  <si>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</si>
  <si>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</si>
  <si>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</si>
  <si>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</si>
  <si>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</si>
  <si>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</si>
  <si>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</si>
  <si>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</si>
  <si>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</si>
  <si>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</si>
  <si>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</si>
  <si>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</si>
  <si>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</si>
  <si>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</si>
  <si>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</si>
  <si>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</si>
  <si>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</si>
  <si>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</si>
  <si>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</si>
  <si>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</si>
  <si>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</si>
  <si>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</si>
  <si>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</si>
  <si>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</si>
  <si>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</si>
  <si>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</si>
  <si>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</si>
  <si>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</si>
  <si>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</si>
  <si>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</si>
  <si>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</si>
  <si>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</si>
  <si>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</si>
  <si>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</si>
  <si>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</si>
  <si>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</si>
  <si>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</si>
  <si>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</si>
  <si>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</si>
  <si>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</si>
  <si>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</si>
  <si>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</si>
  <si>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</si>
  <si>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</si>
  <si>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</si>
  <si>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</si>
  <si>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</si>
  <si>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</si>
  <si>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</si>
  <si>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</si>
  <si>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</si>
  <si>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</si>
  <si>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</si>
  <si>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</si>
  <si>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</si>
  <si>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</si>
  <si>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</si>
  <si>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</si>
  <si>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</si>
  <si>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</si>
  <si>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</si>
  <si>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</si>
  <si>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</si>
  <si>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</si>
  <si>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</si>
  <si>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</si>
  <si>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</si>
  <si>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</si>
  <si>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</si>
  <si>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</si>
  <si>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</si>
  <si>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</si>
  <si>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</si>
  <si>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</si>
  <si>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</si>
  <si>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</si>
  <si>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</si>
  <si>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</si>
  <si>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</si>
  <si>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</si>
  <si>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</si>
  <si>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</si>
  <si>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</si>
  <si>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</si>
  <si>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</si>
  <si>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</si>
  <si>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</si>
  <si>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</si>
  <si>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</si>
  <si>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</si>
  <si>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</si>
  <si>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</si>
  <si>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</si>
  <si>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</si>
  <si>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</si>
  <si>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</si>
  <si>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</si>
  <si>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</si>
  <si>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</si>
  <si>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</si>
  <si>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</si>
  <si>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</si>
  <si>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</si>
  <si>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</si>
  <si>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</si>
  <si>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</si>
  <si>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</si>
  <si>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</si>
  <si>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</si>
  <si>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</si>
  <si>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</si>
  <si>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</si>
  <si>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</si>
  <si>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</si>
  <si>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</si>
  <si>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</si>
  <si>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</si>
  <si>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</si>
  <si>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</si>
  <si>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</si>
  <si>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</si>
  <si>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</si>
  <si>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</si>
  <si>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</si>
  <si>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</si>
  <si>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</si>
  <si>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</si>
  <si>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</si>
  <si>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</si>
  <si>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</si>
  <si>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</si>
  <si>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</si>
  <si>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</si>
  <si>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</si>
  <si>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</si>
  <si>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</si>
  <si>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</si>
  <si>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</si>
  <si>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</si>
  <si>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</si>
  <si>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</si>
  <si>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</si>
  <si>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</si>
  <si>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</si>
  <si>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</si>
  <si>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</si>
  <si>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</si>
  <si>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</si>
  <si>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</si>
  <si>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</si>
  <si>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</si>
  <si>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</si>
  <si>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</si>
  <si>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</si>
  <si>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</si>
  <si>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</si>
  <si>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</si>
  <si>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</si>
  <si>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</si>
  <si>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</si>
  <si>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</si>
  <si>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</si>
  <si>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</si>
  <si>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</si>
  <si>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</si>
  <si>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</si>
  <si>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</si>
  <si>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</si>
  <si>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</si>
  <si>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</si>
  <si>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</si>
  <si>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</si>
  <si>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</si>
  <si>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</si>
  <si>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</si>
  <si>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</si>
  <si>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</si>
  <si>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</si>
  <si>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</si>
  <si>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</si>
  <si>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</si>
  <si>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</si>
  <si>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</si>
  <si>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</si>
  <si>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</si>
  <si>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</si>
  <si>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</si>
  <si>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</si>
  <si>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</si>
  <si>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</si>
  <si>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</si>
  <si>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</si>
  <si>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</si>
  <si>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</si>
  <si>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</si>
  <si>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</si>
  <si>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</si>
  <si>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</si>
  <si>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</si>
  <si>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</si>
  <si>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</si>
  <si>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</si>
  <si>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</si>
  <si>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</si>
  <si>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</si>
  <si>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</si>
  <si>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</si>
  <si>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</si>
  <si>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</si>
  <si>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</si>
  <si>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</si>
  <si>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</si>
  <si>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</si>
  <si>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</si>
  <si>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</si>
  <si>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</si>
  <si>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</si>
  <si>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</si>
  <si>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</si>
  <si>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</si>
  <si>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</si>
  <si>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</si>
  <si>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</si>
  <si>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</si>
  <si>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</si>
  <si>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</si>
  <si>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</si>
  <si>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</si>
  <si>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</si>
  <si>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</si>
  <si>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</si>
  <si>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</si>
  <si>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</si>
  <si>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</si>
  <si>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</si>
  <si>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</si>
  <si>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</si>
  <si>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</si>
  <si>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</si>
  <si>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</si>
  <si>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</si>
  <si>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</si>
  <si>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</si>
  <si>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</si>
  <si>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</si>
  <si>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</si>
  <si>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</si>
  <si>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</si>
  <si>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</si>
  <si>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</si>
  <si>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</si>
  <si>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</si>
  <si>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</si>
  <si>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</si>
  <si>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</si>
  <si>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</si>
  <si>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</si>
  <si>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</si>
  <si>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</si>
  <si>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</si>
  <si>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</si>
  <si>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</si>
  <si>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</si>
  <si>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</si>
  <si>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</si>
  <si>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</si>
  <si>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</si>
  <si>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</si>
  <si>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</si>
  <si>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</si>
  <si>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</si>
  <si>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</si>
  <si>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</si>
  <si>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</si>
  <si>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</si>
  <si>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</si>
  <si>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</si>
  <si>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</si>
  <si>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</si>
  <si>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</si>
  <si>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</si>
  <si>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</si>
  <si>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</si>
  <si>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</si>
  <si>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</si>
  <si>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</si>
  <si>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</si>
  <si>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</si>
  <si>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</si>
  <si>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</si>
  <si>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</si>
  <si>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</si>
  <si>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</si>
  <si>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</si>
  <si>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</si>
  <si>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</si>
  <si>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</si>
  <si>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</si>
  <si>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</si>
  <si>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</si>
  <si>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</si>
  <si>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</si>
  <si>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</si>
  <si>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</si>
  <si>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</si>
  <si>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</si>
  <si>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</si>
  <si>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</si>
  <si>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</si>
  <si>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</si>
  <si>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</si>
  <si>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</si>
  <si>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</si>
  <si>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</si>
  <si>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</si>
  <si>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</si>
  <si>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</si>
  <si>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</si>
  <si>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</si>
  <si>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</si>
  <si>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</si>
  <si>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</si>
  <si>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</si>
  <si>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</si>
  <si>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</si>
  <si>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</si>
  <si>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</si>
  <si>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</si>
  <si>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</si>
  <si>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</si>
  <si>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</si>
  <si>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</si>
  <si>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</si>
  <si>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</si>
  <si>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</si>
  <si>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</si>
  <si>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</si>
  <si>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</si>
  <si>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</si>
  <si>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</si>
  <si>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</si>
  <si>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</si>
  <si>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</si>
  <si>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</si>
  <si>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</si>
  <si>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</si>
  <si>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</si>
  <si>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</si>
  <si>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</si>
  <si>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</si>
  <si>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</si>
  <si>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</si>
  <si>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</si>
  <si>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</si>
  <si>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</si>
  <si>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</si>
  <si>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</si>
  <si>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</si>
  <si>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</si>
  <si>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</si>
  <si>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</si>
  <si>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</si>
  <si>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</si>
  <si>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</si>
  <si>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</si>
  <si>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</si>
  <si>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</si>
  <si>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</si>
  <si>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</si>
  <si>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</si>
  <si>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</si>
  <si>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</si>
  <si>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</si>
  <si>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</si>
  <si>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</si>
  <si>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</si>
  <si>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</si>
  <si>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</si>
  <si>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</si>
  <si>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</si>
  <si>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</si>
  <si>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</si>
  <si>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</si>
  <si>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</si>
  <si>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</si>
  <si>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</si>
  <si>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</si>
  <si>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</si>
  <si>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</si>
  <si>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</si>
  <si>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</si>
  <si>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</si>
  <si>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</si>
  <si>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</si>
  <si>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</si>
  <si>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</si>
  <si>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</si>
  <si>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</si>
  <si>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</si>
  <si>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</si>
  <si>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</si>
  <si>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</si>
  <si>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</si>
  <si>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</si>
  <si>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</si>
  <si>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</si>
  <si>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</si>
  <si>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</si>
  <si>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</si>
  <si>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</si>
  <si>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</si>
  <si>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</si>
  <si>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</si>
  <si>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</si>
  <si>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</si>
  <si>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</si>
  <si>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</si>
  <si>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</si>
  <si>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</si>
  <si>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</si>
  <si>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</si>
  <si>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</si>
  <si>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</si>
  <si>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</si>
  <si>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</si>
  <si>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</si>
  <si>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</si>
  <si>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</si>
  <si>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</si>
  <si>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</si>
  <si>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</si>
  <si>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</si>
  <si>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</si>
  <si>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</si>
  <si>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</si>
  <si>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</si>
  <si>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</si>
  <si>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</si>
  <si>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</si>
  <si>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</si>
  <si>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</si>
  <si>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</si>
  <si>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</si>
  <si>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</si>
  <si>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</si>
  <si>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</si>
  <si>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</si>
  <si>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</si>
  <si>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</si>
  <si>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</si>
  <si>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</si>
  <si>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</si>
  <si>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</si>
  <si>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</si>
  <si>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</si>
  <si>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</si>
  <si>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</si>
  <si>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</si>
  <si>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</si>
  <si>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</si>
  <si>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</si>
  <si>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</si>
  <si>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</si>
  <si>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</si>
  <si>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</si>
  <si>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</si>
  <si>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</si>
  <si>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</si>
  <si>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</si>
  <si>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</si>
  <si>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</si>
  <si>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</si>
  <si>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</si>
  <si>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</si>
  <si>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</si>
  <si>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</si>
  <si>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</si>
  <si>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</si>
  <si>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</si>
  <si>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</si>
  <si>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</si>
  <si>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</si>
  <si>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</si>
  <si>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</si>
  <si>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</si>
  <si>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</si>
  <si>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</si>
  <si>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</si>
  <si>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</si>
  <si>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</si>
  <si>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</si>
  <si>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</si>
  <si>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</si>
  <si>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</si>
  <si>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</si>
  <si>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</si>
  <si>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</si>
  <si>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</si>
  <si>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</si>
  <si>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</si>
  <si>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</si>
  <si>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</si>
  <si>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</si>
  <si>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</si>
  <si>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</si>
  <si>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</si>
  <si>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</si>
  <si>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</si>
  <si>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</si>
  <si>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</si>
  <si>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</si>
  <si>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</si>
  <si>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</si>
  <si>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</si>
  <si>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</si>
  <si>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</si>
  <si>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</si>
  <si>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</si>
  <si>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</si>
  <si>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</si>
  <si>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</si>
  <si>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</si>
  <si>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</si>
  <si>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</si>
  <si>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</si>
  <si>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</si>
  <si>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</si>
  <si>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</si>
  <si>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</si>
  <si>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</si>
  <si>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</si>
  <si>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</si>
  <si>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</si>
  <si>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</si>
  <si>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</si>
  <si>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</si>
  <si>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</si>
  <si>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</si>
  <si>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</si>
  <si>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</si>
  <si>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</si>
  <si>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</si>
  <si>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</si>
  <si>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</si>
  <si>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</si>
  <si>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</si>
  <si>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</si>
  <si>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</si>
  <si>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</si>
  <si>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</si>
  <si>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</si>
  <si>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</si>
  <si>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</si>
  <si>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</si>
  <si>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</si>
  <si>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</si>
  <si>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</si>
  <si>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</si>
  <si>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</si>
  <si>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</si>
  <si>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</si>
  <si>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</si>
  <si>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</si>
  <si>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</si>
  <si>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</si>
  <si>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</si>
  <si>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</si>
  <si>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</si>
  <si>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</si>
  <si>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</si>
  <si>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</si>
  <si>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</si>
  <si>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</si>
  <si>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</si>
  <si>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</si>
  <si>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</si>
  <si>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</si>
  <si>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</si>
  <si>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</si>
  <si>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</si>
  <si>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</si>
  <si>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</si>
  <si>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</si>
  <si>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</si>
  <si>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</si>
  <si>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</si>
  <si>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</si>
  <si>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</si>
  <si>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</si>
  <si>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</si>
  <si>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</si>
  <si>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</si>
  <si>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</si>
  <si>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</si>
  <si>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</si>
  <si>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</si>
  <si>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</si>
  <si>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</si>
  <si>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</si>
  <si>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</si>
  <si>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</si>
  <si>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</si>
  <si>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</si>
  <si>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</si>
  <si>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</si>
  <si>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</si>
  <si>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</si>
  <si>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</si>
  <si>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</si>
  <si>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</si>
  <si>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</si>
  <si>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</si>
  <si>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</si>
  <si>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</si>
  <si>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</si>
  <si>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</si>
  <si>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</si>
  <si>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</si>
  <si>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</si>
  <si>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</si>
  <si>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</si>
  <si>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</si>
  <si>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</si>
  <si>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</si>
  <si>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</si>
  <si>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</si>
  <si>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</si>
  <si>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</si>
  <si>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</si>
  <si>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</si>
  <si>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</si>
  <si>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</si>
  <si>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</si>
  <si>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</si>
  <si>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</si>
  <si>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</si>
  <si>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</si>
  <si>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</si>
  <si>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</si>
  <si>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</si>
  <si>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</si>
  <si>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</si>
  <si>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</si>
  <si>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</si>
  <si>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</si>
  <si>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</si>
  <si>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</si>
  <si>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</si>
  <si>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</si>
  <si>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</si>
  <si>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</si>
  <si>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</si>
  <si>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</si>
  <si>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</si>
  <si>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</si>
  <si>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</si>
  <si>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</si>
  <si>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</si>
  <si>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</si>
  <si>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</si>
  <si>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</si>
  <si>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</si>
  <si>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</si>
  <si>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</si>
  <si>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</si>
  <si>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</si>
  <si>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</si>
  <si>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</si>
  <si>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</si>
  <si>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</si>
  <si>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</si>
  <si>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</si>
  <si>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</si>
  <si>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</si>
  <si>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</si>
  <si>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</si>
  <si>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</si>
  <si>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</si>
  <si>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</si>
  <si>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</si>
  <si>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</si>
  <si>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</si>
  <si>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</si>
  <si>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</si>
  <si>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</si>
  <si>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</si>
  <si>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</si>
  <si>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</si>
  <si>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</si>
  <si>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</si>
  <si>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</si>
  <si>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</si>
  <si>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</si>
  <si>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</si>
  <si>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</si>
  <si>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</si>
  <si>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</si>
  <si>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</si>
  <si>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</si>
  <si>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</si>
  <si>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</si>
  <si>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</si>
  <si>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</si>
  <si>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</si>
  <si>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</si>
  <si>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</si>
  <si>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</si>
  <si>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</si>
  <si>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</si>
  <si>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</si>
  <si>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</si>
  <si>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</si>
  <si>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</si>
  <si>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</si>
  <si>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</si>
  <si>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</si>
  <si>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</si>
  <si>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</si>
  <si>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</si>
  <si>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</si>
  <si>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</si>
  <si>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</si>
  <si>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</si>
  <si>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</si>
  <si>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</si>
  <si>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</si>
  <si>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</si>
  <si>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</si>
  <si>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</si>
  <si>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</si>
  <si>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</si>
  <si>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</si>
  <si>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</si>
  <si>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</si>
  <si>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</si>
  <si>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</si>
  <si>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</si>
  <si>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</si>
  <si>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</si>
  <si>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</si>
  <si>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</si>
  <si>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</si>
  <si>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</si>
  <si>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</si>
  <si>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</si>
  <si>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</si>
  <si>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</si>
  <si>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</si>
  <si>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</si>
  <si>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</si>
  <si>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</si>
  <si>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</si>
  <si>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</si>
  <si>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</si>
  <si>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</si>
  <si>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</si>
  <si>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</si>
  <si>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</si>
  <si>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</si>
  <si>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</si>
  <si>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</si>
  <si>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</si>
  <si>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</si>
  <si>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</si>
  <si>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</si>
  <si>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</si>
  <si>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</si>
  <si>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</si>
  <si>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</si>
  <si>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</si>
  <si>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</si>
  <si>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</si>
  <si>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</si>
  <si>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</si>
  <si>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</si>
  <si>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</si>
  <si>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</si>
  <si>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</si>
  <si>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</si>
  <si>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</si>
  <si>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</si>
  <si>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</si>
  <si>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</si>
  <si>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</si>
  <si>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</si>
  <si>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</si>
  <si>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</si>
  <si>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</si>
  <si>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</si>
  <si>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</si>
  <si>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</si>
  <si>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</si>
  <si>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</si>
  <si>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</si>
  <si>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</si>
  <si>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</si>
  <si>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</si>
  <si>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</si>
  <si>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</si>
  <si>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</si>
  <si>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</si>
  <si>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</si>
  <si>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</si>
  <si>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</si>
  <si>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</si>
  <si>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</si>
  <si>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</si>
  <si>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</si>
  <si>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</si>
  <si>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</si>
  <si>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</si>
  <si>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</si>
  <si>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</si>
  <si>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</si>
  <si>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</si>
  <si>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</si>
  <si>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</si>
  <si>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</si>
  <si>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</si>
  <si>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</si>
  <si>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</si>
  <si>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</si>
  <si>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</si>
  <si>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</si>
  <si>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</si>
  <si>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</si>
  <si>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</si>
  <si>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</si>
  <si>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</si>
  <si>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</si>
  <si>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</si>
  <si>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</si>
  <si>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</si>
  <si>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</si>
  <si>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</si>
  <si>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</si>
  <si>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</si>
  <si>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</si>
  <si>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</si>
  <si>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</si>
  <si>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</si>
  <si>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</si>
  <si>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</si>
  <si>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</si>
  <si>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</si>
  <si>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</si>
  <si>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</si>
  <si>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</si>
  <si>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</si>
  <si>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</si>
  <si>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</si>
  <si>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</si>
  <si>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</si>
  <si>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</si>
  <si>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</si>
  <si>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</si>
  <si>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</si>
  <si>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</si>
  <si>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</si>
  <si>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</si>
  <si>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</si>
  <si>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</si>
  <si>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</si>
  <si>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</si>
  <si>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</si>
  <si>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</si>
  <si>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</si>
  <si>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</si>
  <si>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</si>
  <si>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</si>
  <si>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</si>
  <si>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</si>
  <si>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</si>
  <si>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</si>
  <si>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</si>
  <si>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</si>
  <si>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</si>
  <si>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</si>
  <si>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</si>
  <si>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</si>
  <si>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</si>
  <si>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</si>
  <si>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</si>
  <si>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</si>
  <si>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</si>
  <si>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</si>
  <si>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</si>
  <si>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</si>
  <si>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</si>
  <si>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</si>
  <si>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</si>
  <si>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</si>
  <si>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</si>
  <si>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</si>
  <si>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</si>
  <si>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</si>
  <si>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</si>
  <si>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</si>
  <si>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</si>
  <si>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</si>
  <si>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</si>
  <si>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</si>
  <si>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</si>
  <si>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</si>
  <si>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</si>
  <si>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</si>
  <si>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</si>
  <si>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</si>
  <si>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</si>
  <si>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</si>
  <si>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</si>
  <si>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</si>
  <si>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</si>
  <si>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</si>
  <si>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</si>
  <si>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</si>
  <si>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</si>
  <si>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</si>
  <si>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</si>
  <si>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</si>
  <si>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</si>
  <si>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</si>
  <si>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</si>
  <si>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</si>
  <si>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</si>
  <si>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</si>
  <si>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</si>
  <si>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</si>
  <si>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</si>
  <si>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</si>
  <si>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</si>
  <si>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</si>
  <si>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</si>
  <si>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</si>
  <si>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</si>
  <si>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</si>
  <si>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</si>
  <si>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</si>
  <si>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</si>
  <si>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</si>
  <si>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</si>
  <si>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</si>
  <si>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</si>
  <si>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</si>
  <si>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</si>
  <si>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</si>
  <si>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</si>
  <si>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</si>
  <si>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</si>
  <si>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</si>
  <si>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</si>
  <si>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</si>
  <si>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</si>
  <si>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</si>
  <si>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</si>
  <si>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</si>
  <si>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</si>
  <si>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</si>
  <si>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</si>
  <si>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</si>
  <si>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</si>
  <si>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</si>
  <si>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</si>
  <si>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</si>
  <si>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</si>
  <si>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</si>
  <si>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</si>
  <si>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</si>
  <si>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</si>
  <si>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</si>
  <si>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</si>
  <si>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</si>
  <si>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</si>
  <si>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</si>
  <si>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</si>
  <si>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</si>
  <si>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</si>
  <si>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</si>
  <si>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</si>
  <si>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</si>
  <si>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</si>
  <si>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</si>
  <si>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</si>
  <si>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</si>
  <si>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</si>
  <si>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</si>
  <si>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</si>
  <si>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</si>
  <si>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</si>
  <si>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</si>
  <si>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</si>
  <si>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</si>
  <si>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</si>
  <si>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</si>
  <si>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</si>
  <si>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</si>
  <si>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</si>
  <si>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</si>
  <si>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</si>
  <si>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</si>
  <si>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</si>
  <si>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</si>
  <si>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</si>
  <si>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</si>
  <si>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</si>
  <si>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</si>
  <si>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</si>
  <si>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</si>
  <si>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</si>
  <si>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</si>
  <si>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</si>
  <si>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</si>
  <si>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</si>
  <si>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</si>
  <si>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</si>
  <si>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</si>
  <si>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</si>
  <si>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</si>
  <si>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</si>
  <si>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</si>
  <si>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</si>
  <si>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</si>
  <si>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</si>
  <si>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</si>
  <si>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</si>
  <si>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</si>
  <si>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</si>
  <si>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</si>
  <si>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</si>
  <si>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</si>
  <si>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</si>
  <si>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</si>
  <si>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</si>
  <si>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</si>
  <si>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</si>
  <si>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</si>
  <si>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</si>
  <si>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</si>
  <si>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</si>
  <si>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</si>
  <si>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</si>
  <si>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</si>
  <si>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</si>
  <si>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</si>
  <si>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</si>
  <si>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</si>
  <si>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</si>
  <si>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</si>
  <si>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</si>
  <si>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</si>
  <si>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</si>
  <si>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</si>
  <si>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</si>
  <si>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</si>
  <si>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</si>
  <si>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</si>
  <si>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</si>
  <si>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</si>
  <si>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</si>
  <si>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</si>
  <si>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</si>
  <si>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</si>
  <si>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</si>
  <si>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</si>
  <si>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</si>
  <si>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</si>
  <si>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</si>
  <si>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</si>
  <si>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</si>
  <si>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</si>
  <si>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</si>
  <si>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</si>
  <si>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</si>
  <si>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</si>
  <si>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</si>
  <si>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</si>
  <si>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</si>
  <si>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</si>
  <si>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</si>
  <si>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</si>
  <si>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</si>
  <si>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</si>
  <si>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</si>
  <si>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</si>
  <si>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</si>
  <si>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</si>
  <si>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</si>
  <si>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</si>
  <si>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</si>
  <si>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</si>
  <si>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</si>
  <si>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</si>
  <si>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</si>
  <si>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</si>
  <si>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</si>
  <si>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</si>
  <si>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</si>
  <si>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</si>
  <si>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</si>
  <si>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</si>
  <si>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</si>
  <si>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</si>
  <si>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</si>
  <si>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</si>
  <si>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</si>
  <si>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</si>
  <si>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</si>
  <si>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</si>
  <si>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</si>
  <si>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</si>
  <si>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</si>
  <si>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</si>
  <si>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</si>
  <si>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</si>
  <si>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</si>
  <si>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</si>
  <si>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</si>
  <si>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</si>
  <si>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</si>
  <si>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</si>
  <si>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</si>
  <si>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</si>
  <si>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</si>
  <si>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</si>
  <si>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</si>
  <si>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</si>
  <si>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</si>
  <si>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</si>
  <si>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</si>
  <si>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</si>
  <si>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</si>
  <si>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</si>
  <si>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</si>
  <si>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</si>
  <si>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</si>
  <si>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</si>
  <si>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</si>
  <si>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</si>
  <si>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</si>
  <si>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</si>
  <si>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</si>
  <si>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</si>
  <si>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</si>
  <si>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</si>
  <si>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</si>
  <si>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</si>
  <si>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</si>
  <si>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</si>
  <si>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</si>
  <si>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</si>
  <si>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</si>
  <si>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</si>
  <si>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</si>
  <si>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</si>
  <si>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</si>
  <si>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</si>
  <si>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</si>
  <si>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</si>
  <si>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</si>
  <si>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</si>
  <si>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</si>
  <si>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</si>
  <si>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</si>
  <si>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</si>
  <si>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</si>
  <si>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</si>
  <si>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</si>
  <si>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</si>
  <si>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</si>
  <si>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</si>
  <si>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</si>
  <si>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</si>
  <si>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</si>
  <si>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</si>
  <si>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</si>
  <si>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</si>
  <si>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</si>
  <si>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</si>
  <si>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</si>
  <si>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</si>
  <si>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</si>
  <si>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</si>
  <si>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</si>
  <si>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</si>
  <si>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</si>
  <si>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</si>
  <si>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</si>
  <si>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</si>
  <si>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</si>
  <si>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</si>
  <si>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</si>
  <si>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</si>
  <si>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</si>
  <si>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</si>
  <si>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</si>
  <si>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</si>
  <si>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</si>
  <si>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</si>
  <si>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</si>
  <si>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</si>
  <si>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</si>
  <si>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</si>
  <si>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</si>
  <si>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</si>
  <si>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</si>
  <si>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</si>
  <si>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</si>
  <si>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</si>
  <si>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</si>
  <si>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</si>
  <si>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</si>
  <si>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</si>
  <si>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</si>
  <si>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</si>
  <si>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</si>
  <si>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</si>
  <si>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</si>
  <si>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</si>
  <si>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</si>
  <si>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</si>
  <si>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</si>
  <si>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</si>
  <si>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</si>
  <si>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</si>
  <si>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</si>
  <si>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</si>
  <si>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</si>
  <si>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</si>
  <si>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</si>
  <si>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</si>
  <si>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</si>
  <si>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</si>
  <si>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</si>
  <si>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</si>
  <si>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</si>
  <si>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</si>
  <si>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</si>
  <si>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</si>
  <si>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</si>
  <si>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</si>
  <si>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</si>
  <si>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</si>
  <si>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</si>
  <si>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</si>
  <si>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</si>
  <si>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</si>
  <si>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</si>
  <si>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</si>
  <si>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</si>
  <si>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</si>
  <si>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</si>
  <si>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</si>
  <si>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</si>
  <si>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</si>
  <si>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</si>
  <si>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</si>
  <si>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</si>
  <si>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</si>
  <si>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</si>
  <si>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</si>
  <si>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</si>
  <si>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</si>
  <si>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</si>
  <si>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</si>
  <si>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</si>
  <si>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</si>
  <si>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</si>
  <si>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</si>
  <si>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</si>
  <si>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</si>
  <si>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</si>
  <si>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</si>
  <si>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</si>
  <si>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</si>
  <si>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</si>
  <si>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</si>
  <si>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</si>
  <si>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</si>
  <si>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</si>
  <si>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</si>
  <si>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</si>
  <si>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</si>
  <si>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</si>
  <si>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</si>
  <si>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</si>
  <si>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</si>
  <si>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</si>
  <si>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</si>
  <si>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</si>
  <si>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</si>
  <si>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</si>
  <si>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</si>
  <si>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</si>
  <si>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</si>
  <si>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</si>
  <si>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</si>
  <si>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</si>
  <si>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</si>
  <si>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</si>
  <si>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</si>
  <si>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</si>
  <si>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</si>
  <si>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</si>
  <si>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</si>
  <si>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</si>
  <si>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</si>
  <si>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</si>
  <si>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</si>
  <si>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</si>
  <si>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</si>
  <si>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</si>
  <si>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</si>
  <si>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</si>
  <si>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</si>
  <si>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</si>
  <si>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</si>
  <si>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</si>
  <si>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</si>
  <si>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</si>
  <si>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</si>
  <si>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</si>
  <si>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</si>
  <si>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</si>
  <si>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</si>
  <si>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</si>
  <si>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</si>
  <si>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</si>
  <si>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</si>
  <si>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</si>
  <si>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</si>
  <si>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</si>
  <si>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</si>
  <si>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</si>
  <si>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</si>
  <si>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</si>
  <si>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</si>
  <si>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</si>
  <si>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</si>
  <si>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</si>
  <si>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</si>
  <si>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</si>
  <si>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</si>
  <si>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</si>
  <si>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</si>
  <si>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</si>
  <si>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</si>
  <si>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</si>
  <si>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</si>
  <si>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</si>
  <si>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</si>
  <si>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</si>
  <si>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</si>
  <si>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</si>
  <si>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</si>
  <si>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</si>
  <si>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</si>
  <si>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</si>
  <si>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</si>
  <si>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</si>
  <si>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</si>
  <si>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</si>
  <si>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</si>
  <si>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</si>
  <si>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</si>
  <si>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</si>
  <si>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</si>
  <si>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</si>
  <si>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</si>
  <si>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</si>
  <si>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</si>
  <si>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</si>
  <si>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</si>
  <si>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</si>
  <si>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</si>
  <si>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</si>
  <si>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</si>
  <si>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</si>
  <si>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</si>
  <si>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</si>
  <si>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</si>
  <si>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</si>
  <si>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</si>
  <si>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</si>
  <si>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</si>
  <si>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</si>
  <si>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</si>
  <si>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</si>
  <si>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</si>
  <si>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</si>
  <si>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</si>
  <si>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</si>
  <si>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</si>
  <si>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</si>
  <si>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</si>
  <si>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</si>
  <si>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</si>
  <si>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</si>
  <si>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</si>
  <si>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</si>
  <si>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</si>
  <si>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</si>
  <si>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</si>
  <si>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</si>
  <si>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</si>
  <si>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</si>
  <si>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</si>
  <si>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</si>
  <si>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</si>
  <si>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</si>
  <si>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</si>
  <si>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</si>
  <si>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</si>
  <si>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</si>
  <si>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</si>
  <si>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</si>
  <si>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</si>
  <si>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</si>
  <si>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</si>
  <si>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</si>
  <si>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</si>
  <si>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</si>
  <si>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</si>
  <si>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</si>
  <si>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</si>
  <si>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</si>
  <si>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</si>
  <si>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</si>
  <si>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</si>
  <si>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</si>
  <si>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</si>
  <si>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</si>
  <si>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</si>
  <si>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</si>
  <si>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</si>
  <si>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</si>
  <si>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</si>
  <si>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</si>
  <si>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</si>
  <si>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</si>
  <si>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</si>
  <si>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</si>
  <si>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</si>
  <si>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</si>
  <si>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</si>
  <si>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</si>
  <si>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</si>
  <si>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</si>
  <si>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</si>
  <si>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</si>
  <si>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</si>
  <si>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</si>
  <si>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</si>
  <si>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</si>
  <si>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</si>
  <si>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</si>
  <si>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</si>
  <si>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</si>
  <si>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</si>
  <si>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</si>
  <si>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</si>
  <si>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</si>
  <si>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</si>
  <si>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</si>
  <si>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</si>
  <si>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</si>
  <si>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</si>
  <si>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</si>
  <si>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</si>
  <si>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</si>
  <si>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</si>
  <si>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</si>
  <si>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</si>
  <si>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</si>
  <si>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</si>
  <si>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</si>
  <si>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</si>
  <si>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</si>
  <si>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</si>
  <si>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</si>
  <si>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</si>
  <si>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</si>
  <si>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</si>
  <si>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</si>
  <si>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</si>
  <si>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</si>
  <si>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</si>
  <si>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</si>
  <si>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</si>
  <si>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</si>
  <si>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</si>
  <si>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</si>
  <si>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</si>
  <si>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</si>
  <si>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</si>
  <si>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</si>
  <si>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</si>
  <si>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</si>
  <si>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</si>
  <si>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</si>
  <si>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</si>
  <si>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</si>
  <si>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</si>
  <si>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</si>
  <si>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</si>
  <si>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</si>
  <si>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</si>
  <si>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</si>
  <si>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</si>
  <si>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</si>
  <si>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</si>
  <si>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</si>
  <si>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</si>
  <si>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</si>
  <si>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</si>
  <si>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</si>
  <si>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</si>
  <si>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</si>
  <si>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</si>
  <si>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</si>
  <si>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</si>
  <si>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</si>
  <si>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</si>
  <si>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</si>
  <si>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</si>
  <si>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</si>
  <si>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</si>
  <si>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</si>
  <si>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</si>
  <si>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</si>
  <si>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</si>
  <si>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</si>
  <si>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</si>
  <si>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</si>
  <si>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</si>
  <si>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</si>
  <si>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</si>
  <si>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</si>
  <si>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</si>
  <si>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</si>
  <si>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</si>
  <si>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</si>
  <si>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</si>
  <si>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</si>
  <si>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</si>
  <si>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</si>
  <si>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</si>
  <si>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</si>
  <si>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</si>
  <si>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</si>
  <si>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</si>
  <si>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</si>
  <si>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</si>
  <si>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</si>
  <si>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</si>
  <si>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</si>
  <si>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</si>
  <si>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</si>
  <si>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</si>
  <si>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</si>
  <si>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</si>
  <si>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</si>
  <si>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</si>
  <si>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</si>
  <si>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</si>
  <si>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</si>
  <si>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</si>
  <si>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</si>
  <si>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</si>
  <si>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</si>
  <si>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</si>
  <si>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</si>
  <si>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</si>
  <si>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</si>
  <si>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</si>
  <si>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</si>
  <si>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</si>
  <si>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</si>
  <si>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</si>
  <si>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</si>
  <si>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</si>
  <si>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</si>
  <si>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</si>
  <si>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</si>
  <si>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</si>
  <si>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</si>
  <si>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</si>
  <si>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</si>
  <si>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</si>
  <si>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</si>
  <si>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</si>
  <si>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</si>
  <si>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</si>
  <si>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</si>
  <si>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</si>
  <si>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</si>
  <si>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</si>
  <si>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</si>
  <si>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</si>
  <si>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</si>
  <si>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</si>
  <si>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</si>
  <si>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</si>
  <si>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</si>
  <si>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</si>
  <si>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</si>
  <si>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</si>
  <si>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</si>
  <si>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</si>
  <si>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</si>
  <si>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</si>
  <si>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</si>
  <si>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</si>
  <si>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</si>
  <si>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</si>
  <si>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</si>
  <si>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</si>
  <si>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</si>
  <si>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</si>
  <si>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</si>
  <si>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</si>
  <si>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</si>
  <si>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</si>
  <si>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</si>
  <si>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</si>
  <si>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</si>
  <si>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</si>
  <si>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</si>
  <si>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</si>
  <si>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</si>
  <si>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</si>
  <si>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</si>
  <si>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</si>
  <si>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</si>
  <si>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</si>
  <si>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</si>
  <si>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</si>
  <si>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</si>
  <si>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</si>
  <si>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</si>
  <si>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</si>
  <si>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</si>
  <si>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</si>
  <si>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</si>
  <si>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</si>
  <si>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</si>
  <si>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</si>
  <si>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</si>
  <si>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</si>
  <si>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</si>
  <si>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</si>
  <si>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</si>
  <si>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</si>
  <si>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</si>
  <si>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</si>
  <si>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</si>
  <si>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</si>
  <si>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</si>
  <si>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</si>
  <si>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</si>
  <si>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</si>
  <si>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</si>
  <si>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</si>
  <si>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</si>
  <si>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</si>
  <si>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</si>
  <si>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</si>
  <si>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</si>
  <si>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</si>
  <si>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</si>
  <si>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</si>
  <si>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</si>
  <si>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</si>
  <si>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</si>
  <si>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</si>
  <si>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</si>
  <si>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</si>
  <si>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</si>
  <si>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</si>
  <si>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</si>
  <si>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</si>
  <si>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</si>
  <si>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</si>
  <si>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</si>
  <si>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</si>
  <si>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</si>
  <si>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</si>
  <si>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</si>
  <si>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</si>
  <si>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</si>
  <si>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</si>
  <si>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</si>
  <si>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</si>
  <si>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</si>
  <si>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</si>
  <si>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</si>
  <si>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</si>
  <si>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</si>
  <si>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</si>
  <si>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</si>
  <si>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</si>
  <si>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</si>
  <si>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</si>
  <si>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</si>
  <si>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</si>
  <si>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</si>
  <si>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</si>
  <si>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</si>
  <si>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</si>
  <si>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</si>
  <si>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</si>
  <si>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</si>
  <si>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</si>
  <si>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</si>
  <si>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</si>
  <si>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</si>
  <si>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</si>
  <si>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</si>
  <si>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</si>
  <si>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</si>
  <si>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</si>
  <si>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</si>
  <si>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</si>
  <si>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</si>
  <si>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</si>
  <si>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</si>
  <si>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</si>
  <si>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</si>
  <si>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</si>
  <si>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</si>
  <si>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</si>
  <si>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</si>
  <si>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</si>
  <si>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</si>
  <si>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</si>
  <si>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</si>
  <si>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</si>
  <si>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</si>
  <si>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</si>
  <si>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</si>
  <si>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</si>
  <si>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</si>
  <si>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</si>
  <si>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</si>
  <si>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</si>
  <si>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</si>
  <si>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</si>
  <si>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</si>
  <si>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</si>
  <si>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</si>
  <si>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</si>
  <si>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</si>
  <si>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</si>
  <si>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</si>
  <si>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</si>
  <si>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</si>
  <si>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</si>
  <si>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</si>
  <si>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</si>
  <si>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</si>
  <si>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</si>
  <si>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</si>
  <si>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</si>
  <si>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</si>
  <si>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</si>
  <si>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</si>
  <si>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</si>
  <si>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</si>
  <si>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</si>
  <si>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</si>
  <si>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</si>
  <si>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</si>
  <si>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</si>
  <si>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</si>
  <si>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</si>
  <si>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</si>
  <si>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</si>
  <si>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</si>
  <si>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</si>
  <si>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</si>
  <si>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</si>
  <si>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</si>
  <si>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</si>
  <si>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</si>
  <si>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</si>
  <si>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</si>
  <si>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</si>
  <si>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</si>
  <si>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</si>
  <si>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</si>
  <si>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</si>
  <si>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</si>
  <si>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</si>
  <si>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</si>
  <si>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</si>
  <si>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</si>
  <si>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</si>
  <si>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</si>
  <si>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</si>
  <si>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</si>
  <si>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</si>
  <si>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</si>
  <si>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</si>
  <si>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</si>
  <si>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</si>
  <si>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</si>
  <si>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</si>
  <si>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</si>
  <si>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</si>
  <si>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</si>
  <si>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</si>
  <si>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</si>
  <si>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</si>
  <si>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</si>
  <si>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</si>
  <si>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</si>
  <si>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</si>
  <si>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</si>
  <si>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</si>
  <si>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</si>
  <si>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</si>
  <si>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</si>
  <si>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</si>
  <si>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</si>
  <si>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</si>
  <si>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</si>
  <si>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</si>
  <si>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</si>
  <si>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</si>
  <si>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</si>
  <si>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</si>
  <si>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</si>
  <si>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</si>
  <si>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</si>
  <si>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</si>
  <si>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</si>
  <si>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</si>
  <si>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</si>
  <si>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</si>
  <si>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</si>
  <si>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</si>
  <si>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</si>
  <si>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</si>
  <si>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</si>
  <si>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</si>
  <si>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</si>
  <si>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</si>
  <si>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</si>
  <si>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</si>
  <si>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</si>
  <si>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</si>
  <si>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</si>
  <si>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</si>
  <si>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</si>
  <si>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</si>
  <si>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</si>
  <si>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</si>
  <si>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</si>
  <si>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</si>
  <si>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</si>
  <si>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</si>
  <si>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</si>
  <si>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</si>
  <si>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</si>
  <si>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</si>
  <si>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</si>
  <si>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</si>
  <si>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</si>
  <si>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</si>
  <si>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</si>
  <si>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</si>
  <si>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</si>
  <si>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</si>
  <si>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</si>
  <si>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</si>
  <si>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</si>
  <si>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</si>
  <si>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</si>
  <si>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</si>
  <si>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</si>
  <si>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</si>
  <si>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</si>
  <si>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</si>
  <si>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</si>
  <si>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</si>
  <si>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</si>
  <si>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</si>
  <si>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</si>
  <si>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</si>
  <si>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</si>
  <si>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</si>
  <si>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</si>
  <si>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</si>
  <si>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</si>
  <si>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</si>
  <si>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</si>
  <si>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</si>
  <si>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</si>
  <si>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</si>
  <si>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</si>
  <si>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</si>
  <si>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</si>
  <si>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</si>
  <si>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</si>
  <si>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</si>
  <si>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</si>
  <si>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</si>
  <si>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</si>
  <si>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</si>
  <si>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</si>
  <si>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</si>
  <si>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</si>
  <si>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</si>
  <si>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</si>
  <si>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</si>
  <si>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</si>
  <si>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</si>
  <si>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</si>
  <si>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</si>
  <si>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</si>
  <si>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</si>
  <si>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</si>
  <si>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</si>
  <si>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</si>
  <si>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</si>
  <si>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</si>
  <si>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</si>
  <si>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</si>
  <si>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</si>
  <si>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</si>
  <si>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</si>
  <si>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</si>
  <si>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</si>
  <si>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</si>
  <si>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</si>
  <si>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</si>
  <si>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</si>
  <si>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</si>
  <si>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</si>
  <si>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</si>
  <si>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</si>
  <si>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</si>
  <si>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</si>
  <si>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</si>
  <si>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</si>
  <si>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</si>
  <si>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</si>
  <si>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</si>
  <si>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</si>
  <si>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</si>
  <si>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</si>
  <si>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</si>
  <si>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</si>
  <si>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</si>
  <si>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</si>
  <si>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</si>
  <si>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</si>
  <si>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</si>
  <si>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</si>
  <si>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</si>
  <si>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</si>
  <si>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</si>
  <si>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</si>
  <si>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</si>
  <si>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</si>
  <si>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</si>
  <si>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</si>
  <si>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</si>
  <si>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</si>
  <si>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</si>
  <si>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</si>
  <si>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</si>
  <si>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</si>
  <si>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</si>
  <si>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</si>
  <si>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</si>
  <si>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</si>
  <si>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</si>
  <si>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</si>
  <si>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</si>
  <si>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</si>
  <si>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</si>
  <si>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</si>
  <si>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</si>
  <si>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</si>
  <si>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</si>
  <si>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</si>
  <si>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</si>
  <si>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</si>
  <si>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</si>
  <si>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</si>
  <si>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</si>
  <si>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</si>
  <si>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</si>
  <si>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</si>
  <si>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</si>
  <si>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</si>
  <si>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</si>
  <si>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</si>
  <si>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</si>
  <si>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</si>
  <si>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</si>
  <si>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</si>
  <si>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</si>
  <si>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</si>
  <si>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</si>
  <si>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</si>
  <si>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</si>
  <si>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</si>
  <si>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</si>
  <si>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</si>
  <si>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</si>
  <si>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</si>
  <si>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</si>
  <si>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</si>
  <si>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</si>
  <si>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</si>
  <si>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</si>
  <si>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</si>
  <si>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</si>
  <si>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</si>
  <si>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</si>
  <si>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</si>
  <si>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</si>
  <si>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</si>
  <si>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</si>
  <si>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</si>
  <si>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</si>
  <si>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</si>
  <si>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</si>
  <si>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</si>
  <si>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</si>
  <si>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</si>
  <si>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</si>
  <si>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</si>
  <si>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</si>
  <si>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</si>
  <si>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</si>
  <si>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</si>
  <si>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</si>
  <si>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</si>
  <si>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</si>
  <si>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</si>
  <si>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</si>
  <si>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</si>
  <si>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</si>
  <si>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</si>
  <si>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</si>
  <si>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</si>
  <si>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</si>
  <si>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</si>
  <si>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</si>
  <si>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</si>
  <si>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</si>
  <si>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</si>
  <si>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</si>
  <si>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</si>
  <si>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</si>
  <si>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</si>
  <si>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</si>
  <si>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</si>
  <si>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</si>
  <si>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</si>
  <si>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</si>
  <si>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</si>
  <si>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</si>
  <si>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</si>
  <si>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</si>
  <si>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</si>
  <si>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</si>
  <si>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</si>
  <si>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</si>
  <si>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</si>
  <si>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</si>
  <si>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</si>
  <si>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</si>
  <si>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</si>
  <si>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</si>
  <si>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</si>
  <si>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</si>
  <si>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</si>
  <si>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</si>
  <si>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</si>
  <si>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</si>
  <si>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</si>
  <si>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</si>
  <si>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</si>
  <si>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</si>
  <si>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</si>
  <si>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</si>
  <si>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</si>
  <si>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</si>
  <si>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</si>
  <si>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</si>
  <si>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</si>
  <si>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</si>
  <si>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</si>
  <si>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</si>
  <si>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</si>
  <si>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</si>
  <si>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</si>
  <si>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</si>
  <si>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</si>
  <si>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</si>
  <si>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</si>
  <si>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</si>
  <si>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</si>
  <si>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</si>
  <si>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</si>
  <si>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</si>
  <si>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</si>
  <si>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</si>
  <si>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</si>
  <si>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</si>
  <si>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</si>
  <si>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</si>
  <si>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</si>
  <si>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</si>
  <si>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</si>
  <si>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</si>
  <si>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</si>
  <si>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</si>
  <si>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</si>
  <si>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</si>
  <si>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</si>
  <si>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</si>
  <si>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</si>
  <si>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</si>
  <si>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</si>
  <si>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</si>
  <si>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</si>
  <si>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</si>
  <si>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</si>
  <si>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</si>
  <si>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</si>
  <si>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</si>
  <si>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</si>
  <si>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</si>
  <si>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</si>
  <si>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</si>
  <si>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</si>
  <si>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</si>
  <si>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</si>
  <si>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</si>
  <si>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</si>
  <si>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</si>
  <si>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</si>
  <si>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</si>
  <si>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</si>
  <si>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</si>
  <si>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</si>
  <si>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</si>
  <si>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</si>
  <si>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</si>
  <si>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</si>
  <si>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</si>
  <si>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</si>
  <si>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</si>
  <si>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</si>
  <si>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</si>
  <si>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</si>
  <si>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</si>
  <si>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</si>
  <si>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</si>
  <si>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</si>
  <si>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</si>
  <si>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</si>
  <si>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</si>
  <si>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</si>
  <si>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</si>
  <si>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</si>
  <si>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</si>
  <si>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</si>
  <si>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</si>
  <si>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</si>
  <si>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</si>
  <si>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</si>
  <si>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</si>
  <si>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</si>
  <si>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</si>
  <si>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</si>
  <si>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</si>
  <si>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</si>
  <si>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</si>
  <si>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</si>
  <si>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</si>
  <si>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</si>
  <si>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</si>
  <si>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</si>
  <si>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</si>
  <si>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</si>
  <si>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</si>
  <si>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</si>
  <si>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</si>
  <si>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</si>
  <si>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</si>
  <si>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</si>
  <si>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</si>
  <si>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</si>
  <si>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</si>
  <si>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</si>
  <si>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</si>
  <si>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</si>
  <si>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</si>
  <si>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</si>
  <si>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</si>
  <si>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</si>
  <si>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</si>
  <si>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</si>
  <si>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</si>
  <si>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</si>
  <si>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</si>
  <si>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</si>
  <si>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</si>
  <si>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</si>
  <si>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</si>
  <si>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</si>
  <si>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</si>
  <si>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</si>
  <si>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</si>
  <si>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</si>
  <si>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</si>
  <si>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</si>
  <si>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</si>
  <si>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</si>
  <si>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</si>
  <si>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</si>
  <si>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</si>
  <si>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</si>
  <si>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</si>
  <si>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</si>
  <si>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</si>
  <si>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</si>
  <si>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</si>
  <si>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</si>
  <si>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</si>
  <si>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</si>
  <si>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</si>
  <si>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</si>
  <si>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</si>
  <si>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</si>
  <si>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</si>
  <si>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</si>
  <si>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</si>
  <si>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</si>
  <si>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</si>
  <si>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</si>
  <si>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</si>
  <si>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</si>
  <si>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</si>
  <si>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</si>
  <si>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</si>
  <si>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</si>
  <si>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</si>
  <si>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</si>
  <si>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</si>
  <si>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</si>
  <si>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</si>
  <si>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</si>
  <si>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</si>
  <si>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</si>
  <si>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</si>
  <si>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</si>
  <si>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</si>
  <si>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</si>
  <si>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</si>
  <si>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</si>
  <si>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</si>
  <si>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</si>
  <si>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</si>
  <si>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</si>
  <si>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</si>
  <si>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</si>
  <si>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</si>
  <si>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</si>
  <si>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</si>
  <si>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</si>
  <si>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</si>
  <si>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</si>
  <si>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</si>
  <si>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</si>
  <si>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</si>
  <si>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</si>
  <si>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</si>
  <si>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</si>
  <si>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</si>
  <si>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</si>
  <si>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</si>
  <si>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</si>
  <si>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</si>
  <si>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</si>
  <si>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</si>
  <si>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</si>
  <si>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</si>
  <si>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</si>
  <si>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</si>
  <si>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</si>
  <si>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</si>
  <si>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</si>
  <si>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</si>
  <si>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</si>
  <si>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</si>
  <si>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</si>
  <si>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</si>
  <si>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</si>
  <si>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</si>
  <si>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</si>
  <si>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</si>
  <si>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</si>
  <si>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</si>
  <si>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</si>
  <si>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</si>
  <si>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</si>
  <si>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</si>
  <si>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</si>
  <si>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</si>
  <si>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</si>
  <si>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</si>
  <si>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</si>
  <si>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</si>
  <si>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</si>
  <si>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</si>
  <si>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</si>
  <si>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</si>
  <si>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</si>
  <si>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</si>
  <si>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</si>
  <si>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</si>
  <si>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</si>
  <si>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</si>
  <si>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</si>
  <si>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</si>
  <si>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</si>
  <si>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</si>
  <si>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</si>
  <si>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</si>
  <si>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</si>
  <si>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</si>
  <si>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</si>
  <si>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</si>
  <si>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</si>
  <si>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</si>
  <si>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</si>
  <si>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</si>
  <si>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</si>
  <si>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</si>
  <si>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</si>
  <si>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</si>
  <si>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</si>
  <si>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</si>
  <si>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</si>
  <si>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</si>
  <si>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</si>
  <si>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</si>
  <si>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</si>
  <si>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</si>
  <si>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</si>
  <si>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</si>
  <si>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</si>
  <si>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</si>
  <si>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</si>
  <si>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</si>
  <si>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</si>
  <si>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</si>
  <si>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</si>
  <si>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</si>
  <si>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</si>
  <si>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</si>
  <si>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</si>
  <si>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</si>
  <si>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</si>
  <si>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</si>
  <si>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</si>
  <si>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</si>
  <si>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</si>
  <si>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</si>
  <si>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</si>
  <si>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</si>
  <si>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</si>
  <si>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</si>
  <si>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</si>
  <si>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</si>
  <si>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</si>
  <si>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</si>
  <si>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</si>
  <si>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</si>
  <si>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</si>
  <si>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</si>
  <si>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</si>
  <si>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</si>
  <si>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</si>
  <si>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</si>
  <si>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</si>
  <si>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</si>
  <si>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</si>
  <si>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</si>
  <si>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</si>
  <si>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</si>
  <si>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</si>
  <si>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</si>
  <si>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</si>
  <si>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</si>
  <si>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</si>
  <si>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</si>
  <si>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</si>
  <si>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</si>
  <si>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</si>
  <si>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</si>
  <si>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</si>
  <si>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</si>
  <si>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</si>
  <si>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</si>
  <si>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</si>
  <si>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</si>
  <si>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</si>
  <si>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</si>
  <si>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</si>
  <si>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</si>
  <si>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</si>
  <si>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</si>
  <si>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</si>
  <si>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</si>
  <si>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</si>
  <si>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</si>
  <si>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</si>
  <si>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</si>
  <si>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</si>
  <si>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</si>
  <si>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</si>
  <si>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</si>
  <si>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</si>
  <si>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</si>
  <si>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</si>
  <si>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</si>
  <si>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</si>
  <si>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</si>
  <si>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</si>
  <si>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</si>
  <si>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</si>
  <si>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</si>
  <si>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</si>
  <si>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</si>
  <si>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</si>
  <si>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</si>
  <si>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</si>
  <si>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</si>
  <si>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</si>
  <si>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</si>
  <si>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</si>
  <si>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</si>
  <si>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</si>
  <si>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</si>
  <si>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</si>
  <si>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</si>
  <si>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</si>
  <si>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</si>
  <si>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</si>
  <si>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</si>
  <si>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</si>
  <si>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</si>
  <si>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</si>
  <si>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</si>
  <si>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</si>
  <si>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</si>
  <si>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</si>
  <si>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</si>
  <si>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</si>
  <si>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</si>
  <si>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</si>
  <si>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</si>
  <si>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</si>
  <si>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</si>
  <si>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</si>
  <si>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</si>
  <si>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</si>
  <si>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</si>
  <si>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</si>
  <si>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</si>
  <si>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</si>
  <si>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</si>
  <si>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</si>
  <si>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</si>
  <si>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</si>
  <si>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</si>
  <si>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</si>
  <si>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</si>
  <si>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</si>
  <si>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</si>
  <si>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</si>
  <si>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</si>
  <si>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</si>
  <si>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</si>
  <si>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</si>
  <si>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</si>
  <si>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</si>
  <si>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</si>
  <si>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</si>
  <si>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</si>
  <si>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</si>
  <si>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</si>
  <si>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</si>
  <si>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</si>
  <si>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</si>
  <si>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</si>
  <si>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</si>
  <si>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</si>
  <si>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</si>
  <si>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</si>
  <si>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</si>
  <si>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</si>
  <si>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</si>
  <si>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</si>
  <si>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</si>
  <si>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</si>
  <si>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</si>
  <si>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</si>
  <si>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</si>
  <si>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</si>
  <si>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</si>
  <si>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</si>
  <si>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</si>
  <si>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</si>
  <si>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</si>
  <si>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</si>
  <si>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</si>
  <si>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</si>
  <si>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</si>
  <si>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</si>
  <si>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</si>
  <si>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</si>
  <si>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</si>
  <si>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</si>
  <si>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</si>
  <si>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</si>
  <si>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</si>
  <si>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</si>
  <si>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</si>
  <si>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</si>
  <si>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</si>
  <si>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</si>
  <si>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</si>
  <si>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</si>
  <si>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</si>
  <si>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</si>
  <si>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</si>
  <si>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</si>
  <si>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</si>
  <si>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</si>
  <si>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</si>
  <si>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</si>
  <si>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</si>
  <si>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</si>
  <si>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</si>
  <si>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</si>
  <si>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</si>
  <si>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</si>
  <si>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</si>
  <si>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</si>
  <si>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</si>
  <si>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</si>
  <si>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</si>
  <si>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</si>
  <si>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</si>
  <si>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</si>
  <si>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</si>
  <si>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</si>
  <si>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</si>
  <si>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</si>
  <si>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</si>
  <si>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</si>
  <si>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</si>
  <si>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</si>
  <si>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</si>
  <si>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</si>
  <si>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</si>
  <si>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</si>
  <si>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</si>
  <si>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</si>
  <si>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</si>
  <si>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</si>
  <si>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</si>
  <si>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</si>
  <si>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</si>
  <si>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</si>
  <si>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</si>
  <si>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</si>
  <si>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</si>
  <si>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</si>
  <si>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</si>
  <si>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</si>
  <si>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</si>
  <si>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</si>
  <si>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</si>
  <si>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</si>
  <si>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</si>
  <si>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</si>
  <si>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</si>
  <si>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</si>
  <si>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</si>
  <si>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</si>
  <si>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</si>
  <si>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</si>
  <si>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</si>
  <si>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</si>
  <si>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</si>
  <si>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</si>
  <si>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</si>
  <si>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</si>
  <si>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</si>
  <si>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</si>
  <si>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</si>
  <si>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</si>
  <si>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</si>
  <si>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</si>
  <si>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</si>
  <si>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</si>
  <si>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</si>
  <si>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</si>
  <si>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</si>
  <si>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</si>
  <si>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</si>
  <si>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</si>
  <si>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</si>
  <si>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</si>
  <si>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</si>
  <si>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</si>
  <si>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</si>
  <si>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</si>
  <si>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</si>
  <si>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</si>
  <si>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</si>
  <si>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</si>
  <si>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</si>
  <si>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</si>
  <si>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</si>
  <si>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</si>
  <si>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</si>
  <si>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</si>
  <si>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</si>
  <si>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</si>
  <si>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</si>
  <si>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</si>
  <si>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</si>
  <si>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</si>
  <si>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</si>
  <si>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</si>
  <si>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</si>
  <si>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</si>
  <si>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</si>
  <si>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</si>
  <si>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</si>
  <si>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</si>
  <si>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</si>
  <si>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</si>
  <si>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</si>
  <si>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</si>
  <si>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</si>
  <si>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</si>
  <si>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</si>
  <si>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</si>
  <si>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</si>
  <si>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</si>
  <si>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</si>
  <si>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</si>
  <si>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</si>
  <si>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</si>
  <si>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</si>
  <si>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</si>
  <si>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</si>
  <si>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</si>
  <si>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</si>
  <si>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</si>
  <si>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</si>
  <si>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</si>
  <si>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</si>
  <si>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</si>
  <si>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</si>
  <si>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</si>
  <si>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</si>
  <si>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</si>
  <si>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</si>
  <si>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</si>
  <si>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</si>
  <si>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</si>
  <si>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</si>
  <si>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</si>
  <si>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</si>
  <si>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</si>
  <si>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</si>
  <si>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</si>
  <si>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</si>
  <si>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</si>
  <si>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</si>
  <si>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</si>
  <si>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</si>
  <si>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</si>
  <si>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</si>
  <si>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</si>
  <si>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</si>
  <si>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</si>
  <si>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</si>
  <si>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</si>
  <si>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</si>
  <si>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</si>
  <si>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</si>
  <si>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</si>
  <si>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</si>
  <si>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</si>
  <si>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</si>
  <si>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</si>
  <si>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</si>
  <si>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</si>
  <si>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</si>
  <si>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</si>
  <si>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</si>
  <si>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</si>
  <si>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</si>
  <si>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</si>
  <si>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</si>
  <si>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</si>
  <si>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</si>
  <si>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</si>
  <si>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</si>
  <si>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</si>
  <si>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</si>
  <si>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</si>
  <si>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</si>
  <si>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</si>
  <si>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</si>
  <si>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</si>
  <si>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</si>
  <si>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</si>
  <si>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</si>
  <si>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</si>
  <si>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</si>
  <si>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</si>
  <si>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</si>
  <si>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</si>
  <si>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</si>
  <si>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</si>
  <si>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</si>
  <si>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</si>
  <si>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</si>
  <si>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</si>
  <si>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</si>
  <si>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</si>
  <si>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</si>
  <si>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</si>
  <si>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</si>
  <si>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</si>
  <si>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</si>
  <si>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</si>
  <si>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</si>
  <si>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</si>
  <si>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</si>
  <si>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</si>
  <si>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</si>
  <si>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</si>
  <si>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</si>
  <si>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</si>
  <si>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</si>
  <si>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</si>
  <si>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</si>
  <si>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</si>
  <si>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</si>
  <si>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</si>
  <si>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</si>
  <si>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</si>
  <si>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</si>
  <si>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</si>
  <si>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</si>
  <si>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</si>
  <si>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</si>
  <si>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</si>
  <si>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</si>
  <si>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</si>
  <si>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</si>
  <si>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</si>
  <si>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</si>
  <si>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</si>
  <si>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</si>
  <si>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</si>
  <si>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</si>
  <si>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</si>
  <si>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</si>
  <si>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</si>
  <si>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</si>
  <si>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</si>
  <si>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</si>
  <si>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</si>
  <si>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</si>
  <si>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</si>
  <si>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</si>
  <si>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</si>
  <si>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</si>
  <si>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</si>
  <si>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</si>
  <si>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</si>
  <si>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</si>
  <si>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</si>
  <si>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</si>
  <si>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</si>
  <si>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</si>
  <si>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</si>
  <si>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</si>
  <si>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</si>
  <si>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</si>
  <si>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</si>
  <si>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</si>
  <si>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</si>
  <si>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</si>
  <si>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</si>
  <si>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</si>
  <si>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</si>
  <si>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</si>
  <si>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</si>
  <si>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</si>
  <si>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</si>
  <si>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</si>
  <si>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</si>
  <si>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</si>
  <si>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</si>
  <si>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</si>
  <si>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</si>
  <si>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</si>
  <si>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</si>
  <si>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</si>
  <si>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</si>
  <si>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</si>
  <si>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</si>
  <si>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</si>
  <si>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</si>
  <si>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</si>
  <si>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</si>
  <si>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</si>
  <si>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</si>
  <si>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</si>
  <si>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</si>
  <si>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</si>
  <si>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</si>
  <si>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</si>
  <si>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</si>
  <si>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</si>
  <si>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</si>
  <si>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</si>
  <si>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</si>
  <si>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</si>
  <si>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</si>
  <si>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</si>
  <si>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</si>
  <si>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</si>
  <si>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</si>
  <si>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</si>
  <si>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</si>
  <si>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</si>
  <si>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</si>
  <si>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</si>
  <si>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</si>
  <si>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</si>
  <si>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</si>
  <si>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</si>
  <si>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</si>
  <si>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</si>
  <si>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</si>
  <si>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</si>
  <si>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</si>
  <si>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</si>
  <si>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</si>
  <si>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</si>
  <si>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</si>
  <si>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</si>
  <si>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</si>
  <si>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</si>
  <si>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</si>
  <si>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</si>
  <si>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</si>
  <si>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</si>
  <si>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</si>
  <si>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</si>
  <si>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</si>
  <si>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</si>
  <si>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</si>
  <si>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</si>
  <si>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</si>
  <si>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</si>
  <si>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</si>
  <si>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</si>
  <si>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</si>
  <si>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</si>
  <si>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</si>
  <si>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</si>
  <si>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</si>
  <si>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</si>
  <si>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</si>
  <si>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</si>
  <si>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</si>
  <si>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</si>
  <si>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</si>
  <si>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</si>
  <si>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</si>
  <si>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</si>
  <si>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</si>
  <si>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</si>
  <si>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</si>
  <si>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</si>
  <si>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</si>
  <si>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</si>
  <si>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</si>
  <si>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</si>
  <si>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</si>
  <si>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</si>
  <si>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</si>
  <si>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</si>
  <si>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</si>
  <si>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</si>
  <si>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</si>
  <si>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</si>
  <si>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</si>
  <si>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</si>
  <si>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</si>
  <si>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</si>
  <si>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</si>
  <si>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</si>
  <si>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</si>
  <si>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</si>
  <si>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</si>
  <si>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</si>
  <si>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</si>
  <si>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</si>
  <si>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</si>
  <si>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</si>
  <si>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</si>
  <si>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</si>
  <si>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</si>
  <si>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</si>
  <si>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</si>
  <si>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</si>
  <si>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</si>
  <si>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</si>
  <si>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</si>
  <si>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</si>
  <si>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</si>
  <si>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</si>
  <si>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</si>
  <si>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</si>
  <si>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</si>
  <si>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</si>
  <si>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</si>
  <si>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</si>
  <si>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</si>
  <si>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</si>
  <si>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</si>
  <si>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</si>
  <si>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</si>
  <si>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</si>
  <si>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</si>
  <si>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</si>
  <si>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</si>
  <si>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</si>
  <si>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</si>
  <si>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</si>
  <si>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</si>
  <si>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</si>
  <si>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</si>
  <si>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</si>
  <si>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</si>
  <si>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</si>
  <si>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</si>
  <si>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</si>
  <si>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</si>
  <si>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</si>
  <si>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</si>
  <si>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</si>
  <si>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</si>
  <si>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</si>
  <si>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</si>
  <si>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</si>
  <si>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</si>
  <si>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</si>
  <si>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</si>
  <si>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</si>
  <si>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</si>
  <si>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</si>
  <si>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</si>
  <si>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</si>
  <si>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</si>
  <si>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</si>
  <si>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</si>
  <si>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</si>
  <si>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</si>
  <si>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</si>
  <si>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</si>
  <si>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</si>
  <si>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</si>
  <si>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</si>
  <si>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</si>
  <si>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</si>
  <si>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</si>
  <si>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</si>
  <si>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</si>
  <si>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</si>
  <si>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</si>
  <si>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</si>
  <si>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</si>
  <si>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</si>
  <si>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</si>
  <si>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</si>
  <si>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</si>
  <si>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</si>
  <si>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</si>
  <si>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</si>
  <si>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</si>
  <si>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</si>
  <si>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</si>
  <si>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</si>
  <si>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</si>
  <si>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</si>
  <si>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</si>
  <si>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</si>
  <si>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</si>
  <si>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</si>
  <si>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</si>
  <si>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</si>
  <si>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</si>
  <si>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</si>
  <si>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</si>
  <si>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</si>
  <si>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</si>
  <si>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</si>
  <si>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</si>
  <si>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</si>
  <si>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</si>
  <si>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</si>
  <si>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</si>
  <si>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</si>
  <si>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</si>
  <si>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</si>
  <si>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</si>
  <si>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</si>
  <si>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</si>
  <si>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</si>
  <si>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</si>
  <si>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</si>
  <si>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</si>
  <si>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</si>
  <si>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</si>
  <si>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</si>
  <si>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</si>
  <si>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</si>
  <si>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</si>
  <si>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</si>
  <si>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</si>
  <si>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</si>
  <si>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</si>
  <si>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</si>
  <si>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</si>
  <si>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</si>
  <si>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</si>
  <si>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</si>
  <si>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</si>
  <si>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</si>
  <si>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</si>
  <si>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</si>
  <si>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</si>
  <si>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</si>
  <si>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</si>
  <si>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</si>
  <si>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</si>
  <si>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</si>
  <si>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</si>
  <si>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</si>
  <si>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</si>
  <si>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</si>
  <si>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</si>
  <si>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</si>
  <si>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</si>
  <si>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</si>
  <si>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</si>
  <si>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</si>
  <si>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</si>
  <si>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</si>
  <si>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</si>
  <si>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</si>
  <si>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</si>
  <si>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</si>
  <si>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</si>
  <si>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</si>
  <si>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</si>
  <si>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</si>
  <si>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</si>
  <si>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</si>
  <si>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</si>
  <si>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</si>
  <si>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</si>
  <si>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</si>
  <si>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</si>
  <si>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</si>
  <si>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</si>
  <si>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</si>
  <si>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</si>
  <si>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</si>
  <si>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</si>
  <si>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</si>
  <si>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</si>
  <si>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</si>
  <si>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</si>
  <si>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</si>
  <si>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</si>
  <si>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</si>
  <si>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</si>
  <si>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</si>
  <si>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</si>
  <si>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</si>
  <si>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</si>
  <si>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</si>
  <si>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</si>
  <si>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</si>
  <si>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</si>
  <si>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</si>
  <si>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</si>
  <si>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</si>
  <si>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</si>
  <si>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</si>
  <si>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</si>
  <si>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</si>
  <si>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</si>
  <si>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</si>
  <si>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</si>
  <si>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</si>
  <si>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</si>
  <si>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</si>
  <si>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</si>
  <si>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</si>
  <si>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</si>
  <si>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</si>
  <si>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</si>
  <si>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</si>
  <si>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</si>
  <si>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</si>
  <si>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</si>
  <si>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</si>
  <si>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</si>
  <si>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</si>
  <si>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</si>
  <si>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</si>
  <si>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</si>
  <si>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</si>
  <si>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</si>
  <si>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</si>
  <si>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</si>
  <si>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</si>
  <si>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</si>
  <si>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</si>
  <si>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</si>
  <si>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</si>
  <si>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</si>
  <si>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</si>
  <si>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</si>
  <si>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</si>
  <si>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</si>
  <si>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</si>
  <si>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</si>
  <si>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</si>
  <si>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</si>
  <si>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</si>
  <si>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</si>
  <si>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</si>
  <si>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</si>
  <si>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</si>
  <si>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</si>
  <si>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</si>
  <si>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</si>
  <si>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</si>
  <si>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</si>
  <si>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</si>
  <si>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</si>
  <si>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</si>
  <si>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</si>
  <si>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</si>
  <si>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</si>
  <si>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</si>
  <si>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</si>
  <si>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</si>
  <si>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</si>
  <si>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</si>
  <si>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</si>
  <si>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</si>
  <si>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</si>
  <si>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</si>
  <si>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</si>
  <si>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</si>
  <si>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</si>
  <si>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</si>
  <si>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</si>
  <si>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</si>
  <si>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</si>
  <si>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</si>
  <si>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</si>
  <si>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</si>
  <si>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</si>
  <si>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</si>
  <si>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</si>
  <si>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</si>
  <si>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</si>
  <si>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</si>
  <si>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</si>
  <si>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</si>
  <si>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</si>
  <si>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</si>
  <si>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</si>
  <si>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</si>
  <si>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</si>
  <si>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</si>
  <si>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</si>
  <si>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</si>
  <si>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</si>
  <si>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</si>
  <si>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</si>
  <si>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</si>
  <si>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</si>
  <si>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</si>
  <si>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</si>
  <si>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</si>
  <si>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</si>
  <si>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</si>
  <si>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</si>
  <si>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</si>
  <si>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</si>
  <si>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</si>
  <si>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</si>
  <si>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</si>
  <si>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</si>
  <si>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</si>
  <si>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</si>
  <si>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</si>
  <si>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</si>
  <si>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</si>
  <si>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</si>
  <si>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</si>
  <si>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</si>
  <si>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</si>
  <si>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</si>
  <si>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</si>
  <si>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</si>
  <si>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</si>
  <si>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</si>
  <si>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</si>
  <si>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</si>
  <si>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</si>
  <si>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</si>
  <si>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</si>
  <si>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</si>
  <si>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</si>
  <si>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</si>
  <si>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</si>
  <si>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</si>
  <si>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</si>
  <si>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</si>
  <si>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</si>
  <si>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</si>
  <si>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</si>
  <si>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</si>
  <si>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</si>
  <si>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</si>
  <si>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</si>
  <si>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</si>
  <si>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</si>
  <si>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</si>
  <si>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</si>
  <si>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</si>
  <si>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</si>
  <si>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</si>
  <si>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</si>
  <si>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</si>
  <si>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</si>
  <si>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</si>
  <si>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</si>
  <si>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</si>
  <si>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</si>
  <si>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</si>
  <si>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</si>
  <si>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</si>
  <si>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</si>
  <si>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</si>
  <si>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</si>
  <si>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</si>
  <si>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</si>
  <si>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</si>
  <si>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</si>
  <si>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</si>
  <si>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</si>
  <si>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</si>
  <si>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</si>
  <si>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</si>
  <si>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</si>
  <si>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</si>
  <si>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</si>
  <si>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</si>
  <si>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</si>
  <si>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</si>
  <si>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</si>
  <si>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</si>
  <si>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</si>
  <si>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</si>
  <si>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</si>
  <si>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</si>
  <si>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</si>
  <si>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</si>
  <si>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</si>
  <si>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</si>
  <si>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</si>
  <si>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</si>
  <si>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</si>
  <si>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</si>
  <si>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</si>
  <si>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</si>
  <si>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</si>
  <si>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</si>
  <si>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</si>
  <si>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</si>
  <si>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</si>
  <si>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</si>
  <si>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</si>
  <si>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</si>
  <si>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</si>
  <si>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</si>
  <si>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</si>
  <si>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</si>
  <si>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</si>
  <si>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</si>
  <si>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</si>
  <si>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</si>
  <si>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</si>
  <si>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</si>
  <si>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</si>
  <si>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</si>
  <si>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</si>
  <si>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</si>
  <si>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</si>
  <si>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</si>
  <si>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</si>
  <si>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</si>
  <si>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</si>
  <si>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</si>
  <si>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</si>
  <si>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</si>
  <si>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</si>
  <si>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</si>
  <si>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</si>
  <si>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</si>
  <si>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</si>
  <si>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</si>
  <si>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</si>
  <si>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</si>
  <si>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</si>
  <si>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</si>
  <si>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</si>
  <si>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</si>
  <si>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</si>
  <si>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</si>
  <si>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</si>
  <si>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</si>
  <si>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</si>
  <si>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</si>
  <si>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</si>
  <si>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</si>
  <si>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</si>
  <si>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</si>
  <si>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</si>
  <si>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</si>
  <si>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</si>
  <si>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</si>
  <si>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</si>
  <si>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</si>
  <si>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</si>
  <si>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</si>
  <si>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</si>
  <si>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</si>
  <si>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</si>
  <si>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</si>
  <si>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</si>
  <si>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</si>
  <si>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</si>
  <si>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</si>
  <si>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</si>
  <si>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</si>
  <si>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</si>
  <si>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</si>
  <si>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</si>
  <si>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</si>
  <si>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</si>
  <si>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</si>
  <si>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</si>
  <si>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</si>
  <si>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</si>
  <si>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</si>
  <si>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</si>
  <si>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</si>
  <si>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</si>
  <si>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</si>
  <si>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</si>
  <si>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</si>
  <si>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</si>
  <si>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</si>
  <si>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</si>
  <si>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</si>
  <si>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</si>
  <si>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</si>
  <si>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</si>
  <si>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</si>
  <si>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</si>
  <si>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</si>
  <si>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</si>
  <si>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</si>
  <si>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</si>
  <si>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</si>
  <si>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</si>
  <si>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</si>
  <si>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</si>
  <si>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</si>
  <si>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</si>
  <si>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</si>
  <si>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</si>
  <si>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</si>
  <si>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</si>
  <si>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</si>
  <si>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</si>
  <si>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</si>
  <si>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</si>
  <si>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</si>
  <si>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</si>
  <si>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</si>
  <si>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</si>
  <si>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</si>
  <si>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</si>
  <si>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</si>
  <si>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</si>
  <si>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</si>
  <si>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</si>
  <si>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</si>
  <si>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</si>
  <si>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</si>
  <si>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</si>
  <si>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</si>
  <si>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</si>
  <si>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</si>
  <si>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</si>
  <si>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</si>
  <si>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</si>
  <si>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</si>
  <si>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</si>
  <si>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</si>
  <si>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</si>
  <si>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</si>
  <si>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</si>
  <si>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</si>
  <si>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</si>
  <si>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</si>
  <si>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</si>
  <si>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</si>
  <si>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</si>
  <si>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</si>
  <si>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</si>
  <si>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</si>
  <si>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</si>
  <si>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</si>
  <si>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</si>
  <si>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</si>
  <si>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</si>
  <si>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</si>
  <si>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</si>
  <si>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</si>
  <si>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</si>
  <si>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</si>
  <si>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</si>
  <si>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</si>
  <si>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</si>
  <si>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</si>
  <si>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</si>
  <si>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</si>
  <si>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</si>
  <si>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</si>
  <si>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</si>
  <si>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</si>
  <si>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</si>
  <si>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</si>
  <si>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</si>
  <si>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</si>
  <si>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</si>
  <si>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</si>
  <si>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</si>
  <si>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</si>
  <si>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</si>
  <si>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</si>
  <si>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</si>
  <si>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</si>
  <si>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</si>
  <si>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</si>
  <si>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</si>
  <si>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</si>
  <si>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</si>
  <si>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</si>
  <si>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</si>
  <si>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</si>
  <si>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</si>
  <si>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</si>
  <si>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</si>
  <si>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</si>
  <si>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</si>
  <si>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</si>
  <si>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</si>
  <si>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</si>
  <si>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</si>
  <si>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</si>
  <si>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</si>
  <si>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</si>
  <si>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</si>
  <si>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</si>
  <si>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</si>
  <si>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</si>
  <si>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</si>
  <si>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</si>
  <si>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</si>
  <si>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</si>
  <si>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</si>
  <si>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</si>
  <si>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</si>
  <si>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</si>
  <si>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</si>
  <si>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</si>
  <si>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</si>
  <si>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</si>
  <si>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</si>
  <si>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</si>
  <si>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</si>
  <si>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</si>
  <si>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</si>
  <si>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</si>
  <si>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</si>
  <si>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</si>
  <si>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</si>
  <si>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</si>
  <si>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</si>
  <si>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</si>
  <si>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</si>
  <si>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</si>
  <si>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</si>
  <si>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</si>
  <si>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</si>
  <si>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</si>
  <si>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</si>
  <si>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</si>
  <si>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</si>
  <si>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</si>
  <si>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</si>
  <si>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</si>
  <si>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</si>
  <si>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</si>
  <si>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</si>
  <si>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</si>
  <si>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</si>
  <si>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</si>
  <si>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</si>
  <si>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</si>
  <si>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</si>
  <si>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</si>
  <si>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</si>
  <si>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</si>
  <si>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</si>
  <si>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</si>
  <si>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</si>
  <si>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</si>
  <si>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</si>
  <si>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</si>
  <si>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</si>
  <si>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</si>
  <si>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</si>
  <si>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</si>
  <si>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</si>
  <si>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</si>
  <si>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</si>
  <si>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</si>
  <si>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</si>
  <si>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</si>
  <si>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</si>
  <si>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</si>
  <si>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</si>
  <si>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</si>
  <si>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</si>
  <si>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</si>
  <si>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</si>
  <si>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</si>
  <si>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</si>
  <si>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</si>
  <si>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</si>
  <si>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</si>
  <si>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</si>
  <si>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</si>
  <si>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</si>
  <si>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</si>
  <si>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</si>
  <si>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</si>
  <si>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</si>
  <si>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</si>
  <si>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</si>
  <si>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</si>
  <si>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</si>
  <si>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</si>
  <si>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</si>
  <si>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</si>
  <si>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</si>
  <si>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</si>
  <si>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</si>
  <si>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</si>
  <si>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</si>
  <si>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</si>
  <si>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</si>
  <si>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</si>
  <si>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</si>
  <si>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</si>
  <si>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</si>
  <si>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</si>
  <si>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</si>
  <si>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</si>
  <si>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</si>
  <si>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</si>
  <si>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</si>
  <si>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</si>
  <si>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</si>
  <si>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</si>
  <si>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</si>
  <si>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</si>
  <si>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</si>
  <si>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</si>
  <si>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</si>
  <si>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</si>
  <si>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</si>
  <si>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</si>
  <si>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</si>
  <si>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</si>
  <si>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</si>
  <si>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</si>
  <si>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</si>
  <si>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</si>
  <si>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</si>
  <si>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</si>
  <si>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</si>
  <si>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</si>
  <si>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</si>
  <si>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</si>
  <si>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</si>
  <si>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</si>
  <si>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</si>
  <si>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</si>
  <si>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</si>
  <si>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</si>
  <si>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</si>
  <si>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</si>
  <si>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</si>
  <si>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</si>
  <si>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</si>
  <si>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</si>
  <si>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</si>
  <si>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</si>
  <si>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</si>
  <si>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</si>
  <si>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</si>
  <si>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</si>
  <si>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</si>
  <si>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</si>
  <si>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</si>
  <si>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</si>
  <si>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</si>
  <si>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</si>
  <si>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</si>
  <si>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</si>
  <si>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</si>
  <si>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</si>
  <si>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</si>
  <si>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</si>
  <si>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</si>
  <si>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</si>
  <si>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</si>
  <si>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</si>
  <si>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</si>
  <si>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</si>
  <si>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</si>
  <si>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</si>
  <si>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</si>
  <si>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</si>
  <si>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</si>
  <si>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</si>
  <si>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</si>
  <si>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</si>
  <si>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</si>
  <si>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</si>
  <si>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</si>
  <si>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</si>
  <si>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</si>
  <si>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</si>
  <si>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</si>
  <si>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</si>
  <si>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</si>
  <si>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</si>
  <si>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</si>
  <si>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</si>
  <si>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</si>
  <si>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</si>
  <si>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</si>
  <si>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</si>
  <si>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</si>
  <si>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</si>
  <si>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</si>
  <si>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</si>
  <si>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</si>
  <si>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</si>
  <si>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</si>
  <si>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</si>
  <si>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</si>
  <si>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</si>
  <si>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</si>
  <si>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</si>
  <si>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</si>
  <si>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</si>
  <si>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</si>
  <si>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</si>
  <si>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</si>
  <si>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</si>
  <si>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</si>
  <si>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</si>
  <si>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</si>
  <si>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</si>
  <si>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</si>
  <si>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</si>
  <si>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</si>
  <si>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</si>
  <si>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</si>
  <si>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</si>
  <si>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</si>
  <si>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</si>
  <si>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</si>
  <si>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</si>
  <si>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</si>
  <si>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</si>
  <si>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</si>
  <si>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</si>
  <si>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</si>
  <si>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</si>
  <si>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</si>
  <si>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</si>
  <si>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</si>
  <si>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</si>
  <si>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</si>
  <si>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</si>
  <si>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</si>
  <si>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</si>
  <si>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</si>
  <si>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</si>
  <si>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</si>
  <si>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</si>
  <si>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</si>
  <si>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</si>
  <si>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</si>
  <si>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</si>
  <si>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</si>
  <si>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</si>
  <si>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</si>
  <si>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</si>
  <si>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</si>
  <si>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</si>
  <si>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</si>
  <si>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</si>
  <si>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</si>
  <si>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</si>
  <si>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</si>
  <si>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</si>
  <si>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</si>
  <si>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</si>
  <si>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</si>
  <si>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</si>
  <si>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</si>
  <si>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</si>
  <si>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</si>
  <si>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</si>
  <si>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</si>
  <si>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</si>
  <si>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</si>
  <si>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</si>
  <si>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</si>
  <si>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</si>
  <si>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</si>
  <si>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</si>
  <si>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</si>
  <si>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</si>
  <si>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</si>
  <si>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</si>
  <si>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</si>
  <si>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</si>
  <si>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</si>
  <si>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</si>
  <si>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</si>
  <si>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</si>
  <si>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</si>
  <si>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</si>
  <si>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</si>
  <si>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</si>
  <si>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</si>
  <si>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</si>
  <si>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</si>
  <si>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</si>
  <si>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</si>
  <si>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</si>
  <si>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</si>
  <si>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</si>
  <si>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</si>
  <si>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</si>
  <si>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</si>
  <si>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</si>
  <si>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</si>
  <si>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</si>
  <si>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</si>
  <si>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</si>
  <si>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</si>
  <si>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</si>
  <si>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</si>
  <si>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</si>
  <si>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</si>
  <si>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</si>
  <si>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</si>
  <si>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</si>
  <si>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</si>
  <si>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</si>
  <si>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</si>
  <si>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</si>
  <si>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</si>
  <si>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</si>
  <si>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</si>
  <si>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</si>
  <si>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</si>
  <si>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</si>
  <si>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</si>
  <si>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</si>
  <si>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</si>
  <si>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</si>
  <si>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</si>
  <si>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</si>
  <si>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</si>
  <si>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</si>
  <si>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</si>
  <si>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</si>
  <si>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</si>
  <si>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</si>
  <si>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</si>
  <si>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</si>
  <si>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</si>
  <si>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</si>
  <si>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</si>
  <si>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</si>
  <si>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</si>
  <si>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</si>
  <si>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</si>
  <si>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</si>
  <si>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</si>
  <si>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</si>
  <si>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</si>
  <si>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</si>
  <si>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</si>
  <si>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</si>
  <si>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</si>
  <si>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</si>
  <si>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</si>
  <si>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</si>
  <si>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</si>
  <si>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</si>
  <si>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</si>
  <si>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</si>
  <si>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</si>
  <si>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</si>
  <si>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</si>
  <si>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</si>
  <si>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</si>
  <si>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</si>
  <si>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</si>
  <si>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</si>
  <si>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</si>
  <si>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</si>
  <si>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</si>
  <si>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</si>
  <si>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</si>
  <si>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</si>
  <si>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</si>
  <si>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</si>
  <si>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</si>
  <si>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</si>
  <si>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</si>
  <si>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</si>
  <si>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</si>
  <si>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</si>
  <si>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</si>
  <si>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</si>
  <si>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</si>
  <si>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</si>
  <si>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</si>
  <si>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</si>
  <si>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</si>
  <si>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</si>
  <si>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</si>
  <si>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</si>
  <si>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</si>
  <si>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</si>
  <si>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</si>
  <si>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</si>
  <si>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</si>
  <si>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</si>
  <si>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</si>
  <si>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</si>
  <si>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</si>
  <si>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</si>
  <si>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</si>
  <si>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</si>
  <si>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</si>
  <si>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</si>
  <si>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</si>
  <si>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</si>
  <si>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</si>
  <si>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</si>
  <si>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</si>
  <si>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</si>
  <si>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</si>
  <si>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</si>
  <si>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</si>
  <si>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</si>
  <si>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</si>
  <si>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</si>
  <si>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</si>
  <si>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</si>
  <si>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</si>
  <si>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</si>
  <si>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</si>
  <si>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</si>
  <si>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</si>
  <si>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</si>
  <si>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</si>
  <si>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</si>
  <si>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</si>
  <si>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</si>
  <si>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</si>
  <si>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</si>
  <si>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</si>
  <si>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</si>
  <si>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</si>
  <si>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</si>
  <si>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</si>
  <si>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</si>
  <si>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</si>
  <si>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</si>
  <si>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</si>
  <si>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</si>
  <si>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</si>
  <si>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</si>
  <si>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</si>
  <si>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</si>
  <si>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</si>
  <si>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</si>
  <si>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</si>
  <si>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</si>
  <si>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</si>
  <si>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</si>
  <si>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</si>
  <si>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</si>
  <si>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</si>
  <si>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</si>
  <si>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</si>
  <si>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</si>
  <si>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</si>
  <si>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</si>
  <si>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</si>
  <si>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</si>
  <si>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</si>
  <si>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</si>
  <si>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</si>
  <si>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</si>
  <si>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</si>
  <si>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</si>
  <si>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</si>
  <si>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</si>
  <si>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</si>
  <si>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</si>
  <si>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</si>
  <si>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</si>
  <si>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</si>
  <si>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</si>
  <si>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</si>
  <si>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</si>
  <si>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</si>
  <si>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</si>
  <si>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</si>
  <si>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</si>
  <si>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</si>
  <si>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</si>
  <si>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</si>
  <si>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</si>
  <si>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</si>
  <si>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</si>
  <si>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</si>
  <si>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</si>
  <si>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</si>
  <si>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</si>
  <si>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</si>
  <si>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</si>
  <si>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</si>
  <si>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</si>
  <si>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</si>
  <si>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</si>
  <si>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</si>
  <si>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</si>
  <si>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</si>
  <si>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</si>
  <si>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</si>
  <si>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</si>
  <si>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</si>
  <si>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</si>
  <si>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</si>
  <si>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</si>
  <si>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</si>
  <si>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</si>
  <si>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</si>
  <si>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</si>
  <si>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</si>
  <si>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</si>
  <si>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</si>
  <si>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</si>
  <si>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</si>
  <si>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</si>
  <si>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</si>
  <si>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</si>
  <si>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</si>
  <si>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</si>
  <si>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</si>
  <si>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</si>
  <si>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</si>
  <si>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</si>
  <si>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</si>
  <si>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</si>
  <si>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</si>
  <si>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</si>
  <si>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</si>
  <si>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</si>
  <si>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</si>
  <si>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</si>
  <si>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</si>
  <si>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</si>
  <si>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</si>
  <si>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</si>
  <si>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</si>
  <si>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</si>
  <si>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</si>
  <si>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</si>
  <si>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</si>
  <si>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</si>
  <si>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</si>
  <si>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</si>
  <si>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</si>
  <si>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</si>
  <si>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</si>
  <si>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</si>
  <si>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</si>
  <si>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</si>
  <si>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</si>
  <si>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</si>
  <si>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</si>
  <si>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</si>
  <si>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</si>
  <si>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</si>
  <si>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</si>
  <si>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</si>
  <si>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</si>
  <si>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</si>
  <si>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</si>
  <si>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</si>
  <si>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</si>
  <si>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</si>
  <si>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</si>
  <si>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</si>
  <si>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</si>
  <si>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</si>
  <si>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</si>
  <si>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</si>
  <si>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</si>
  <si>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</si>
  <si>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</si>
  <si>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</si>
  <si>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</si>
  <si>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</si>
  <si>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</si>
  <si>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</si>
  <si>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</si>
  <si>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</si>
  <si>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</si>
  <si>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</si>
  <si>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</si>
  <si>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</si>
  <si>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</si>
  <si>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</si>
  <si>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</si>
  <si>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</si>
  <si>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</si>
  <si>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</si>
  <si>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</si>
  <si>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</si>
  <si>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</si>
  <si>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</si>
  <si>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</si>
  <si>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</si>
  <si>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</si>
  <si>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</si>
  <si>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</si>
  <si>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</si>
  <si>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</si>
  <si>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</si>
  <si>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</si>
  <si>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</si>
  <si>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</si>
  <si>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</si>
  <si>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</si>
  <si>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</si>
  <si>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</si>
  <si>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</si>
  <si>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</si>
  <si>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</si>
  <si>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</si>
  <si>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</si>
  <si>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</si>
  <si>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</si>
  <si>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</si>
  <si>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</si>
  <si>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</si>
  <si>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</si>
  <si>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</si>
  <si>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</si>
  <si>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</si>
  <si>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</si>
  <si>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</si>
  <si>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</si>
  <si>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</si>
  <si>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</si>
  <si>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</si>
  <si>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</si>
  <si>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</si>
  <si>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</si>
  <si>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</si>
  <si>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</si>
  <si>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</si>
  <si>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</si>
  <si>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</si>
  <si>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</si>
  <si>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</si>
  <si>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</si>
  <si>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</si>
  <si>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</si>
  <si>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</si>
  <si>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</si>
  <si>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</si>
  <si>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</si>
  <si>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</si>
  <si>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</si>
  <si>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</si>
  <si>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</si>
  <si>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</si>
  <si>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</si>
  <si>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</si>
  <si>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</si>
  <si>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</si>
  <si>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</si>
  <si>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</si>
  <si>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</si>
  <si>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</si>
  <si>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</si>
  <si>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</si>
  <si>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</si>
  <si>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</si>
  <si>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</si>
  <si>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</si>
  <si>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</si>
  <si>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</si>
  <si>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</si>
  <si>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</si>
  <si>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</si>
  <si>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</si>
  <si>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</si>
  <si>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</si>
  <si>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</si>
  <si>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</si>
  <si>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</si>
  <si>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</si>
  <si>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</si>
  <si>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</si>
  <si>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</si>
  <si>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</si>
  <si>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</si>
  <si>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</si>
  <si>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</si>
  <si>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</si>
  <si>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</si>
  <si>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</si>
  <si>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</si>
  <si>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</si>
  <si>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</si>
  <si>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</si>
  <si>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</si>
  <si>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</si>
  <si>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</si>
  <si>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</si>
  <si>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</si>
  <si>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</si>
  <si>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</si>
  <si>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</si>
  <si>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</si>
  <si>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</si>
  <si>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</si>
  <si>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</si>
  <si>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</si>
  <si>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</si>
  <si>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</si>
  <si>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</si>
  <si>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</si>
  <si>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</si>
  <si>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</si>
  <si>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</si>
  <si>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</si>
  <si>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</si>
  <si>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</si>
  <si>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</si>
  <si>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</si>
  <si>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</si>
  <si>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</si>
  <si>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</si>
  <si>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</si>
  <si>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</si>
  <si>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</si>
  <si>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</si>
  <si>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</si>
  <si>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</si>
  <si>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</si>
  <si>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</si>
  <si>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</si>
  <si>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</si>
  <si>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</si>
  <si>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</si>
  <si>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</si>
  <si>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</si>
  <si>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</si>
  <si>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</si>
  <si>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</si>
  <si>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</si>
  <si>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</si>
  <si>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</si>
  <si>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</si>
  <si>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</si>
  <si>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</si>
  <si>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</si>
  <si>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</si>
  <si>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</si>
  <si>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</si>
  <si>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</si>
  <si>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</si>
  <si>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</si>
  <si>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</si>
  <si>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</si>
  <si>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</si>
  <si>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</si>
  <si>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</si>
  <si>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</si>
  <si>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</si>
  <si>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</si>
  <si>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</si>
  <si>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</si>
  <si>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</si>
  <si>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</si>
  <si>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</si>
  <si>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</si>
  <si>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</si>
  <si>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</si>
  <si>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</si>
  <si>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</si>
  <si>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</si>
  <si>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</si>
  <si>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</si>
  <si>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</si>
  <si>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</si>
  <si>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</si>
  <si>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</si>
  <si>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</si>
  <si>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</si>
  <si>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</si>
  <si>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</si>
  <si>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</si>
  <si>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</si>
  <si>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</si>
  <si>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</si>
  <si>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</si>
  <si>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</si>
  <si>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</si>
  <si>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</si>
  <si>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</si>
  <si>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</si>
  <si>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</si>
  <si>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</si>
  <si>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</si>
  <si>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</si>
  <si>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</si>
  <si>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</si>
  <si>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</si>
  <si>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</si>
  <si>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</si>
  <si>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</si>
  <si>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</si>
  <si>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</si>
  <si>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</si>
  <si>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</si>
  <si>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</si>
  <si>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</si>
  <si>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</si>
  <si>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</si>
  <si>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</si>
  <si>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</si>
  <si>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</si>
  <si>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</si>
  <si>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</si>
  <si>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</si>
  <si>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</si>
  <si>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</si>
  <si>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</si>
  <si>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</si>
  <si>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</si>
  <si>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</si>
  <si>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</si>
  <si>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</si>
  <si>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</si>
  <si>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</si>
  <si>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</si>
  <si>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</si>
  <si>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</si>
  <si>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</si>
  <si>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</si>
  <si>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</si>
  <si>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</si>
  <si>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</si>
  <si>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</si>
  <si>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</si>
  <si>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</si>
  <si>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</si>
  <si>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</si>
  <si>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</si>
  <si>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</si>
  <si>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</si>
  <si>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</si>
  <si>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</si>
  <si>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</si>
  <si>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</si>
  <si>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</si>
  <si>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</si>
  <si>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</si>
  <si>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</si>
  <si>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</si>
  <si>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</si>
  <si>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</si>
  <si>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</si>
  <si>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</si>
  <si>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</si>
  <si>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</si>
  <si>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</si>
  <si>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</si>
  <si>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</si>
  <si>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</si>
  <si>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</si>
  <si>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</si>
  <si>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</si>
  <si>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</si>
  <si>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</si>
  <si>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</si>
  <si>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</si>
  <si>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</si>
  <si>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</si>
  <si>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</si>
  <si>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</si>
  <si>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</si>
  <si>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</si>
  <si>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</si>
  <si>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</si>
  <si>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</si>
  <si>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</si>
  <si>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</si>
  <si>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</si>
  <si>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</si>
  <si>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</si>
  <si>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</si>
  <si>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</si>
  <si>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</si>
  <si>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</si>
  <si>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</si>
  <si>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</si>
  <si>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</si>
  <si>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</si>
  <si>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</si>
  <si>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</si>
  <si>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</si>
  <si>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</si>
  <si>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</si>
  <si>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</si>
  <si>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</si>
  <si>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</si>
  <si>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</si>
  <si>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</si>
  <si>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</si>
  <si>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</si>
  <si>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</si>
  <si>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</si>
  <si>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</si>
  <si>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</si>
  <si>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</si>
  <si>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</si>
  <si>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</si>
  <si>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</si>
  <si>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</si>
  <si>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</si>
  <si>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</si>
  <si>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</si>
  <si>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</si>
  <si>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</si>
  <si>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</si>
  <si>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</si>
  <si>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</si>
  <si>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</si>
  <si>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</si>
  <si>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</si>
  <si>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</si>
  <si>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</si>
  <si>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</si>
  <si>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</si>
  <si>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</si>
  <si>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</si>
  <si>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</si>
  <si>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</si>
  <si>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</si>
  <si>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</si>
  <si>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</si>
  <si>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</si>
  <si>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</si>
  <si>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</si>
  <si>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</si>
  <si>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</si>
  <si>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</si>
  <si>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</si>
  <si>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</si>
  <si>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</si>
  <si>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</si>
  <si>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</si>
  <si>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</si>
  <si>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</si>
  <si>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</si>
  <si>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</si>
  <si>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</si>
  <si>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</si>
  <si>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</si>
  <si>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</si>
  <si>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</si>
  <si>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</si>
  <si>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</si>
  <si>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</si>
  <si>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</si>
  <si>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</si>
  <si>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</si>
  <si>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</si>
  <si>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</si>
  <si>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</si>
  <si>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</si>
  <si>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</si>
  <si>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</si>
  <si>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</si>
  <si>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</si>
  <si>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</si>
  <si>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</si>
  <si>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</si>
  <si>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</si>
  <si>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</si>
  <si>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</si>
  <si>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</si>
  <si>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</si>
  <si>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</si>
  <si>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</si>
  <si>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</si>
  <si>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</si>
  <si>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</si>
  <si>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</si>
  <si>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</si>
  <si>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</si>
  <si>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</si>
  <si>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</si>
  <si>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</si>
  <si>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</si>
  <si>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</si>
  <si>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</si>
  <si>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</si>
  <si>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</si>
  <si>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</si>
  <si>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</si>
  <si>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</si>
  <si>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</si>
  <si>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</si>
  <si>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</si>
  <si>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</si>
  <si>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</si>
  <si>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</si>
  <si>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</si>
  <si>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</si>
  <si>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</si>
  <si>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</si>
  <si>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</si>
  <si>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</si>
  <si>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</si>
  <si>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</si>
  <si>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</si>
  <si>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</si>
  <si>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</si>
  <si>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</si>
  <si>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</si>
  <si>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</si>
  <si>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</si>
  <si>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</si>
  <si>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</si>
  <si>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</si>
  <si>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</si>
  <si>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</si>
  <si>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</si>
  <si>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</si>
  <si>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</si>
  <si>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</si>
  <si>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</si>
  <si>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</si>
  <si>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</si>
  <si>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</si>
  <si>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</si>
  <si>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</si>
  <si>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</si>
  <si>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</si>
  <si>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</si>
  <si>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</si>
  <si>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</si>
  <si>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</si>
  <si>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</si>
  <si>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</si>
  <si>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</si>
  <si>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</si>
  <si>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</si>
  <si>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</si>
  <si>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</si>
  <si>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</si>
  <si>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</si>
  <si>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</si>
  <si>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</si>
  <si>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</si>
  <si>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</si>
  <si>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</si>
  <si>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</si>
  <si>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</si>
  <si>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</si>
  <si>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</si>
  <si>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</si>
  <si>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</si>
  <si>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</si>
  <si>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</si>
  <si>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</si>
  <si>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</si>
  <si>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</si>
  <si>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</si>
  <si>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</si>
  <si>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</si>
  <si>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</si>
  <si>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</si>
  <si>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</si>
  <si>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</si>
  <si>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</si>
  <si>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</si>
  <si>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</si>
  <si>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</si>
  <si>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</si>
  <si>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</si>
  <si>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</si>
  <si>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</si>
  <si>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</si>
  <si>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</si>
  <si>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</si>
  <si>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</si>
  <si>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</si>
  <si>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</si>
  <si>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</si>
  <si>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</si>
  <si>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</si>
  <si>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</si>
  <si>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</si>
  <si>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</si>
  <si>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</si>
  <si>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</si>
  <si>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</si>
  <si>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</si>
  <si>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</si>
  <si>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</si>
  <si>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</si>
  <si>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</si>
  <si>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</si>
  <si>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</si>
  <si>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</si>
  <si>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</si>
  <si>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</si>
  <si>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</si>
  <si>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</si>
  <si>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</si>
  <si>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</si>
  <si>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</si>
  <si>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</si>
  <si>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</si>
  <si>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</si>
  <si>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</si>
  <si>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</si>
  <si>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</si>
  <si>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</si>
  <si>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</si>
  <si>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</si>
  <si>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</si>
  <si>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</si>
  <si>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</si>
  <si>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</si>
  <si>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</si>
  <si>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</si>
  <si>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</si>
  <si>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</si>
  <si>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</si>
  <si>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</si>
  <si>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</si>
  <si>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</si>
  <si>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</si>
  <si>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</si>
  <si>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</si>
  <si>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</si>
  <si>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</si>
  <si>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</si>
  <si>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</si>
  <si>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</si>
  <si>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</si>
  <si>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</si>
  <si>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</si>
  <si>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</si>
  <si>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</si>
  <si>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</si>
  <si>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</si>
  <si>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</si>
  <si>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</si>
  <si>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</si>
  <si>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</si>
  <si>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</si>
  <si>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</si>
  <si>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</si>
  <si>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</si>
  <si>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</si>
  <si>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</si>
  <si>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</si>
  <si>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</si>
  <si>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</si>
  <si>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</si>
  <si>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</si>
  <si>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</si>
  <si>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</si>
  <si>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</si>
  <si>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</si>
  <si>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</si>
  <si>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</si>
  <si>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</si>
  <si>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</si>
  <si>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</si>
  <si>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</si>
  <si>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</si>
  <si>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</si>
  <si>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</si>
  <si>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</si>
  <si>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</si>
  <si>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</si>
  <si>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</si>
  <si>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</si>
  <si>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</si>
  <si>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</si>
  <si>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</si>
  <si>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</si>
  <si>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</si>
  <si>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</si>
  <si>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</si>
  <si>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</si>
  <si>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</si>
  <si>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</si>
  <si>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</si>
  <si>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</si>
  <si>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</si>
  <si>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</si>
  <si>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</si>
  <si>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</si>
  <si>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</si>
  <si>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</si>
  <si>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</si>
  <si>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</si>
  <si>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</si>
  <si>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</si>
  <si>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</si>
  <si>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</si>
  <si>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</si>
  <si>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</si>
  <si>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</si>
  <si>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</si>
  <si>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</si>
  <si>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</si>
  <si>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</si>
  <si>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</si>
  <si>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</si>
  <si>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</si>
  <si>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</si>
  <si>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</si>
  <si>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</si>
  <si>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</si>
  <si>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</si>
  <si>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</si>
  <si>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</si>
  <si>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</si>
  <si>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</si>
  <si>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</si>
  <si>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</si>
  <si>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</si>
  <si>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</si>
  <si>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</si>
  <si>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</si>
  <si>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</si>
  <si>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</si>
  <si>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</si>
  <si>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</si>
  <si>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</si>
  <si>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</si>
  <si>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</si>
  <si>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</si>
  <si>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</si>
  <si>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</si>
  <si>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</si>
  <si>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</si>
  <si>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</si>
  <si>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</si>
  <si>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</si>
  <si>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</si>
  <si>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</si>
  <si>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</si>
  <si>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</si>
  <si>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</si>
  <si>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</si>
  <si>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</si>
  <si>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</si>
  <si>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</si>
  <si>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</si>
  <si>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</si>
  <si>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</si>
  <si>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</si>
  <si>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</si>
  <si>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</si>
  <si>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</si>
  <si>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</si>
  <si>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</si>
  <si>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</si>
  <si>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</si>
  <si>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</si>
  <si>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</si>
  <si>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</si>
  <si>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</si>
  <si>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</si>
  <si>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</si>
  <si>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</si>
  <si>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</si>
  <si>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</si>
  <si>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</si>
  <si>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</si>
  <si>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</si>
  <si>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</si>
  <si>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</si>
  <si>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</si>
  <si>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</si>
  <si>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</si>
  <si>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</si>
  <si>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</si>
  <si>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</si>
  <si>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</si>
  <si>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</si>
  <si>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</si>
  <si>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</si>
  <si>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</si>
  <si>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</si>
  <si>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</si>
  <si>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</si>
  <si>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</si>
  <si>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</si>
  <si>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</si>
  <si>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</si>
  <si>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</si>
  <si>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</si>
  <si>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</si>
  <si>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</si>
  <si>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</si>
  <si>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</si>
  <si>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</si>
  <si>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</si>
  <si>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</si>
  <si>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</si>
  <si>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</si>
  <si>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</si>
  <si>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</si>
  <si>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</si>
  <si>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</si>
  <si>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</si>
  <si>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</si>
  <si>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</si>
  <si>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</si>
  <si>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</si>
  <si>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</si>
  <si>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</si>
  <si>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</si>
  <si>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</si>
  <si>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</si>
  <si>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</si>
  <si>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</si>
  <si>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</si>
  <si>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</si>
  <si>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</si>
  <si>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</si>
  <si>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</si>
  <si>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</si>
  <si>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</si>
  <si>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</si>
  <si>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</si>
  <si>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</si>
  <si>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</si>
  <si>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</si>
  <si>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</si>
  <si>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</si>
  <si>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</si>
  <si>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</si>
  <si>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</si>
  <si>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</si>
  <si>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</si>
  <si>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</si>
  <si>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</si>
  <si>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</si>
  <si>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</si>
  <si>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</si>
  <si>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</si>
  <si>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</si>
  <si>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</si>
  <si>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</si>
  <si>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</si>
  <si>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</si>
  <si>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</si>
  <si>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</si>
  <si>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</si>
  <si>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</si>
  <si>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</si>
  <si>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</si>
  <si>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</si>
  <si>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</si>
  <si>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</si>
  <si>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</si>
  <si>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</si>
  <si>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</si>
  <si>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</si>
  <si>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</si>
  <si>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</si>
  <si>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</si>
  <si>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</si>
  <si>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</si>
  <si>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</si>
  <si>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</si>
  <si>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</si>
  <si>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</si>
  <si>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</si>
  <si>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</si>
  <si>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</si>
  <si>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</si>
  <si>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</si>
  <si>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</si>
  <si>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</si>
  <si>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</si>
  <si>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</si>
  <si>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</si>
  <si>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</si>
  <si>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</si>
  <si>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</si>
  <si>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</si>
  <si>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</si>
  <si>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</si>
  <si>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</si>
  <si>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</si>
  <si>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</si>
  <si>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</si>
  <si>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</si>
  <si>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</si>
  <si>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</si>
  <si>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</si>
  <si>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</si>
  <si>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</si>
  <si>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</si>
  <si>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</si>
  <si>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</si>
  <si>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</si>
  <si>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</si>
  <si>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</si>
  <si>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</si>
  <si>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</si>
  <si>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</si>
  <si>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</si>
  <si>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</si>
  <si>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</si>
  <si>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</si>
  <si>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</si>
  <si>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</si>
  <si>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</si>
  <si>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</si>
  <si>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</si>
  <si>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</si>
  <si>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</si>
  <si>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</si>
  <si>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</si>
  <si>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</si>
  <si>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</si>
  <si>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</si>
  <si>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</si>
  <si>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</si>
  <si>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</si>
  <si>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</si>
  <si>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</si>
  <si>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</si>
  <si>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</si>
  <si>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</si>
  <si>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</si>
  <si>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</si>
  <si>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</si>
  <si>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</si>
  <si>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</si>
  <si>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</si>
  <si>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</si>
  <si>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</si>
  <si>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</si>
  <si>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</si>
  <si>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</si>
  <si>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</si>
  <si>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</si>
  <si>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</si>
  <si>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</si>
  <si>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</si>
  <si>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</si>
  <si>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</si>
  <si>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</si>
  <si>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</si>
  <si>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</si>
  <si>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</si>
  <si>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</si>
  <si>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</si>
  <si>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</si>
  <si>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</si>
  <si>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</si>
  <si>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</si>
  <si>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</si>
  <si>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</si>
  <si>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</si>
  <si>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</si>
  <si>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</si>
  <si>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</si>
  <si>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</si>
  <si>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</si>
  <si>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</si>
  <si>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</si>
  <si>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</si>
  <si>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</si>
  <si>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</si>
  <si>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</si>
  <si>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</si>
  <si>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</si>
  <si>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</si>
  <si>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</si>
  <si>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</si>
  <si>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</si>
  <si>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</si>
  <si>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</si>
  <si>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</si>
  <si>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</si>
  <si>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</si>
  <si>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</si>
  <si>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</si>
  <si>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</si>
  <si>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</si>
  <si>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</si>
  <si>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</si>
  <si>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</si>
  <si>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</si>
  <si>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</si>
  <si>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</si>
  <si>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</si>
  <si>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</si>
  <si>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</si>
  <si>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</si>
  <si>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</si>
  <si>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</si>
  <si>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</si>
  <si>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</si>
  <si>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</si>
  <si>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</si>
  <si>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</si>
  <si>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</si>
  <si>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</si>
  <si>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</si>
  <si>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</si>
  <si>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</si>
  <si>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</si>
  <si>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</si>
  <si>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</si>
  <si>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</si>
  <si>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</si>
  <si>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</si>
  <si>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</si>
  <si>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</si>
  <si>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</si>
  <si>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</si>
  <si>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</si>
  <si>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</si>
  <si>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</si>
  <si>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</si>
  <si>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</si>
  <si>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</si>
  <si>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</si>
  <si>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</si>
  <si>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</si>
  <si>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</si>
  <si>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</si>
  <si>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</si>
  <si>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</si>
  <si>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</si>
  <si>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</si>
  <si>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</si>
  <si>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</si>
  <si>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</si>
  <si>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</si>
  <si>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</si>
  <si>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</si>
  <si>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</si>
  <si>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</si>
  <si>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</si>
  <si>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</si>
  <si>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</si>
  <si>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</si>
  <si>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</si>
  <si>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</si>
  <si>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</si>
  <si>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</si>
  <si>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</si>
  <si>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</si>
  <si>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</si>
  <si>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</si>
  <si>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</si>
  <si>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</si>
  <si>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</si>
  <si>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</si>
  <si>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</si>
  <si>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</si>
  <si>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</si>
  <si>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</si>
  <si>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</si>
  <si>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</si>
  <si>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</si>
  <si>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</si>
  <si>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</si>
  <si>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</si>
  <si>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</si>
  <si>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</si>
  <si>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</si>
  <si>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</si>
  <si>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</si>
  <si>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</si>
  <si>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</si>
  <si>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</si>
  <si>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</si>
  <si>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</si>
  <si>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</si>
  <si>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</si>
  <si>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</si>
  <si>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</si>
  <si>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</si>
  <si>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</si>
  <si>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</si>
  <si>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</si>
  <si>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</si>
  <si>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</si>
  <si>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</si>
  <si>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</si>
  <si>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</si>
  <si>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</si>
  <si>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</si>
  <si>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</si>
  <si>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</si>
  <si>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</si>
  <si>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</si>
  <si>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</si>
  <si>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</si>
  <si>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</si>
  <si>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</si>
  <si>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</si>
  <si>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</si>
  <si>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</si>
  <si>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</si>
  <si>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</si>
  <si>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</si>
  <si>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</si>
  <si>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</si>
  <si>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</si>
  <si>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</si>
  <si>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</si>
  <si>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</si>
  <si>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</si>
  <si>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</si>
  <si>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</si>
  <si>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</si>
  <si>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</si>
  <si>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</si>
  <si>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</si>
  <si>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</si>
  <si>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</si>
  <si>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</si>
  <si>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</si>
  <si>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</si>
  <si>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</si>
  <si>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</si>
  <si>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</si>
  <si>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</si>
  <si>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</si>
  <si>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</si>
  <si>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</si>
  <si>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</si>
  <si>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</si>
  <si>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</si>
  <si>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</si>
  <si>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</si>
  <si>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</si>
  <si>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</si>
  <si>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</si>
  <si>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</si>
  <si>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</si>
  <si>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</si>
  <si>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</si>
  <si>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</si>
  <si>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</si>
  <si>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</si>
  <si>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</si>
  <si>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</si>
  <si>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</si>
  <si>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</si>
  <si>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</si>
  <si>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</si>
  <si>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</si>
  <si>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</si>
  <si>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</si>
  <si>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</si>
  <si>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</si>
  <si>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</si>
  <si>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</si>
  <si>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</si>
  <si>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</si>
  <si>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</si>
  <si>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</si>
  <si>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</si>
  <si>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</si>
  <si>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</si>
  <si>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</si>
  <si>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</si>
  <si>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</si>
  <si>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</si>
  <si>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</si>
  <si>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</si>
  <si>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</si>
  <si>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</si>
  <si>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</si>
  <si>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</si>
  <si>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</si>
  <si>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</si>
  <si>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</si>
  <si>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</si>
  <si>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</si>
  <si>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</si>
  <si>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</si>
  <si>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</si>
  <si>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</si>
  <si>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</si>
  <si>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</si>
  <si>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</si>
  <si>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</si>
  <si>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</si>
  <si>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</si>
  <si>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</si>
  <si>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</si>
  <si>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</si>
  <si>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</si>
  <si>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</si>
  <si>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</si>
  <si>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</si>
  <si>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</si>
  <si>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</si>
  <si>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</si>
  <si>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</si>
  <si>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</si>
  <si>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</si>
  <si>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</si>
  <si>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</si>
  <si>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</si>
  <si>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</si>
  <si>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</si>
  <si>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</si>
  <si>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</si>
  <si>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</si>
  <si>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</si>
  <si>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</si>
  <si>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</si>
  <si>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</si>
  <si>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</si>
  <si>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</si>
  <si>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</si>
  <si>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</si>
  <si>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</si>
  <si>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</si>
  <si>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</si>
  <si>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</si>
  <si>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</si>
  <si>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</si>
  <si>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</si>
  <si>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</si>
  <si>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</si>
  <si>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</si>
  <si>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</si>
  <si>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</si>
  <si>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</si>
  <si>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</si>
  <si>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</si>
  <si>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</si>
  <si>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</si>
  <si>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</si>
  <si>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</si>
  <si>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</si>
  <si>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</si>
  <si>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</si>
  <si>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</si>
  <si>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</si>
  <si>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</si>
  <si>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</si>
  <si>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</si>
  <si>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</si>
  <si>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</si>
  <si>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</si>
  <si>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</si>
  <si>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</si>
  <si>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</si>
  <si>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</si>
  <si>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</si>
  <si>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</si>
  <si>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</si>
  <si>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</si>
  <si>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</si>
  <si>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</si>
  <si>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</si>
  <si>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</si>
  <si>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</si>
  <si>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</si>
  <si>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</si>
  <si>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</si>
  <si>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</si>
  <si>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</si>
  <si>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</si>
  <si>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</si>
  <si>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</si>
  <si>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</si>
  <si>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</si>
  <si>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</si>
  <si>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</si>
  <si>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</si>
  <si>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</si>
  <si>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</si>
  <si>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</si>
  <si>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</si>
  <si>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</si>
  <si>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</si>
  <si>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</si>
  <si>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</si>
  <si>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</si>
  <si>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</si>
  <si>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</si>
  <si>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</si>
  <si>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</si>
  <si>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</si>
  <si>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</si>
  <si>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</si>
  <si>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</si>
  <si>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</si>
  <si>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</si>
  <si>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</si>
  <si>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</si>
  <si>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</si>
  <si>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</si>
  <si>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</si>
  <si>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</si>
  <si>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</si>
  <si>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</si>
  <si>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</si>
  <si>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</si>
  <si>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</si>
  <si>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</si>
  <si>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</si>
  <si>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</si>
  <si>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</si>
  <si>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</si>
  <si>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</si>
  <si>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</si>
  <si>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</si>
  <si>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</si>
  <si>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</si>
  <si>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</si>
  <si>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</si>
  <si>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</si>
  <si>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</si>
  <si>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</si>
  <si>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</si>
  <si>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</si>
  <si>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</si>
  <si>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</si>
  <si>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</si>
  <si>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</si>
  <si>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</si>
  <si>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</si>
  <si>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</si>
  <si>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</si>
  <si>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</si>
  <si>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</si>
  <si>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</si>
  <si>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</si>
  <si>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</si>
  <si>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</si>
  <si>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</si>
  <si>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</si>
  <si>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</si>
  <si>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</si>
  <si>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</si>
  <si>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</si>
  <si>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</si>
  <si>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</si>
  <si>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</si>
  <si>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</si>
  <si>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</si>
  <si>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</si>
  <si>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</si>
  <si>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</si>
  <si>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</si>
  <si>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</si>
  <si>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</si>
  <si>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</si>
  <si>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</si>
  <si>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</si>
  <si>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</si>
  <si>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</si>
  <si>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</si>
  <si>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</si>
  <si>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</si>
  <si>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</si>
  <si>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</si>
  <si>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</si>
  <si>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</si>
  <si>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</si>
  <si>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</si>
  <si>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</si>
  <si>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</si>
  <si>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</si>
  <si>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</si>
  <si>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</si>
  <si>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</si>
  <si>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</si>
  <si>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</si>
  <si>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</si>
  <si>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</si>
  <si>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</si>
  <si>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</si>
  <si>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</si>
  <si>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</si>
  <si>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</si>
  <si>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</si>
  <si>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</si>
  <si>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</si>
  <si>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</si>
  <si>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</si>
  <si>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</si>
  <si>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</si>
  <si>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</si>
  <si>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</si>
  <si>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</si>
  <si>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</si>
  <si>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</si>
  <si>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</si>
  <si>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</si>
  <si>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</si>
  <si>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</si>
  <si>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</si>
  <si>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</si>
  <si>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</si>
  <si>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</si>
  <si>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</si>
  <si>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</si>
  <si>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</si>
  <si>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</si>
  <si>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</si>
  <si>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</si>
  <si>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</si>
  <si>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</si>
  <si>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</si>
  <si>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</si>
  <si>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</si>
  <si>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</si>
  <si>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</si>
  <si>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</si>
  <si>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</si>
  <si>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</si>
  <si>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</si>
  <si>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</si>
  <si>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</si>
  <si>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</si>
  <si>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</si>
  <si>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</si>
  <si>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</si>
  <si>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</si>
  <si>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</si>
  <si>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</si>
  <si>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</si>
  <si>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</si>
  <si>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</si>
  <si>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</si>
  <si>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</si>
  <si>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</si>
  <si>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</si>
  <si>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</si>
  <si>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</si>
  <si>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</si>
  <si>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</si>
  <si>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</si>
  <si>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</si>
  <si>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</si>
  <si>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</si>
  <si>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</si>
  <si>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</si>
  <si>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</si>
  <si>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</si>
  <si>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</si>
  <si>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</si>
  <si>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</si>
  <si>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</si>
  <si>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</si>
  <si>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</si>
  <si>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</si>
  <si>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</si>
  <si>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</si>
  <si>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</si>
  <si>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</si>
  <si>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</si>
  <si>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</si>
  <si>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</si>
  <si>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</si>
  <si>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</si>
  <si>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</si>
  <si>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</si>
  <si>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</si>
  <si>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</si>
  <si>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</si>
  <si>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</si>
  <si>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</si>
  <si>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</si>
  <si>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</si>
  <si>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</si>
  <si>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</si>
  <si>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</si>
  <si>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</si>
  <si>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</si>
  <si>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</si>
  <si>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</si>
  <si>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</si>
  <si>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</si>
  <si>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</si>
  <si>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</si>
  <si>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</si>
  <si>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</si>
  <si>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</si>
  <si>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</si>
  <si>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</si>
  <si>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</si>
  <si>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</si>
  <si>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</si>
  <si>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</si>
  <si>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</si>
  <si>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</si>
  <si>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</si>
  <si>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</si>
  <si>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</si>
  <si>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</si>
  <si>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</si>
  <si>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</si>
  <si>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</si>
  <si>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</si>
  <si>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</si>
  <si>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</si>
  <si>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</si>
  <si>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</si>
  <si>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</si>
  <si>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</si>
  <si>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</si>
  <si>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</si>
  <si>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</si>
  <si>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</si>
  <si>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</si>
  <si>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</si>
  <si>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</si>
  <si>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</si>
  <si>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</si>
  <si>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</si>
  <si>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</si>
  <si>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</si>
  <si>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</si>
  <si>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</si>
  <si>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</si>
  <si>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</si>
  <si>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</si>
  <si>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</si>
  <si>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</si>
  <si>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</si>
  <si>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</si>
  <si>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</si>
  <si>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</si>
  <si>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</si>
  <si>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</si>
  <si>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</si>
  <si>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</si>
  <si>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</si>
  <si>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</si>
  <si>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</si>
  <si>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</si>
  <si>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</si>
  <si>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</si>
  <si>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</si>
  <si>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</si>
  <si>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</si>
  <si>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</si>
  <si>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</si>
  <si>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</si>
  <si>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</si>
  <si>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</si>
  <si>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</si>
  <si>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</si>
  <si>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</si>
  <si>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</si>
  <si>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</si>
  <si>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</si>
  <si>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</si>
  <si>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</si>
  <si>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</si>
  <si>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</si>
  <si>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</si>
  <si>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</si>
  <si>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</si>
  <si>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</si>
  <si>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</si>
  <si>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</si>
  <si>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</si>
  <si>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</si>
  <si>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</si>
  <si>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</si>
  <si>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</si>
  <si>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</si>
  <si>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</si>
  <si>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</si>
  <si>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</si>
  <si>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</si>
  <si>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</si>
  <si>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</si>
  <si>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</si>
  <si>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</si>
  <si>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</si>
  <si>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</si>
  <si>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</si>
  <si>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</si>
  <si>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</si>
  <si>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</si>
  <si>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</si>
  <si>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</si>
  <si>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</si>
  <si>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</si>
  <si>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</si>
  <si>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</si>
  <si>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</si>
  <si>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</si>
  <si>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</si>
  <si>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</si>
  <si>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</si>
  <si>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</si>
  <si>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</si>
  <si>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</si>
  <si>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</si>
  <si>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</si>
  <si>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</si>
  <si>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</si>
  <si>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</si>
  <si>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</si>
  <si>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</si>
  <si>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</si>
  <si>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</si>
  <si>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</si>
  <si>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</si>
  <si>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</si>
  <si>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</si>
  <si>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</si>
  <si>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</si>
  <si>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</si>
  <si>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</si>
  <si>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</si>
  <si>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</si>
  <si>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</si>
  <si>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</si>
  <si>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</si>
  <si>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</si>
  <si>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</si>
  <si>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</si>
  <si>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</si>
  <si>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</si>
  <si>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</si>
  <si>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</si>
  <si>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</si>
  <si>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</si>
  <si>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</si>
  <si>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</si>
  <si>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</si>
  <si>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</si>
  <si>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</si>
  <si>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</si>
  <si>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</si>
  <si>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</si>
  <si>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</si>
  <si>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</si>
  <si>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</si>
  <si>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</si>
  <si>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</si>
  <si>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</si>
  <si>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</si>
  <si>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</si>
  <si>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</si>
  <si>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</si>
  <si>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</si>
  <si>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</si>
  <si>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</si>
  <si>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</si>
  <si>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</si>
  <si>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</si>
  <si>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</si>
  <si>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</si>
  <si>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</si>
  <si>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</si>
  <si>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</si>
  <si>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</si>
  <si>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</si>
  <si>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</si>
  <si>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</si>
  <si>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</si>
  <si>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</si>
  <si>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</si>
  <si>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</si>
  <si>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</si>
  <si>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</si>
  <si>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</si>
  <si>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</si>
  <si>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</si>
  <si>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</si>
  <si>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</si>
  <si>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</si>
  <si>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</si>
  <si>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</si>
  <si>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</si>
  <si>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</si>
  <si>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</si>
  <si>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</si>
  <si>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</si>
  <si>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</si>
  <si>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</si>
  <si>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</si>
  <si>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</si>
  <si>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</si>
  <si>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</si>
  <si>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</si>
  <si>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</si>
  <si>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</si>
  <si>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</si>
  <si>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</si>
  <si>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</si>
  <si>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</si>
  <si>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</si>
  <si>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</si>
  <si>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</si>
  <si>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</si>
  <si>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</si>
  <si>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</si>
  <si>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</si>
  <si>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</si>
  <si>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</si>
  <si>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</si>
  <si>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</si>
  <si>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</si>
  <si>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</si>
  <si>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</si>
  <si>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</si>
  <si>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</si>
  <si>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</si>
  <si>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</si>
  <si>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</si>
  <si>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</si>
  <si>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</si>
  <si>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</si>
  <si>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</si>
  <si>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</si>
  <si>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</si>
  <si>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</si>
  <si>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</si>
  <si>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</si>
  <si>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</si>
  <si>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</si>
  <si>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</si>
  <si>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</si>
  <si>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</si>
  <si>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</si>
  <si>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</si>
  <si>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</si>
  <si>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</si>
  <si>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</si>
  <si>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</si>
  <si>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</si>
  <si>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</si>
  <si>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</si>
  <si>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</si>
  <si>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</si>
  <si>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</si>
  <si>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</si>
  <si>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</si>
  <si>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</si>
  <si>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</si>
  <si>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</si>
  <si>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</si>
  <si>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</si>
  <si>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</si>
  <si>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</si>
  <si>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</si>
  <si>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</si>
  <si>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</si>
  <si>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</si>
  <si>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</si>
  <si>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</si>
  <si>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</si>
  <si>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</si>
  <si>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</si>
  <si>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</si>
  <si>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</si>
  <si>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</si>
  <si>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</si>
  <si>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</si>
  <si>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</si>
  <si>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</si>
  <si>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</si>
  <si>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</si>
  <si>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</si>
  <si>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</si>
  <si>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</si>
  <si>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</si>
  <si>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</si>
  <si>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</si>
  <si>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</si>
  <si>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</si>
  <si>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</si>
  <si>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</si>
  <si>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</si>
  <si>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</si>
  <si>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</si>
  <si>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</si>
  <si>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</si>
  <si>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</si>
  <si>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</si>
  <si>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</si>
  <si>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</si>
  <si>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</si>
  <si>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</si>
  <si>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</si>
  <si>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</si>
  <si>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</si>
  <si>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</si>
  <si>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</si>
  <si>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</si>
  <si>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</si>
  <si>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</si>
  <si>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</si>
  <si>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</si>
  <si>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</si>
  <si>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</si>
  <si>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</si>
  <si>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</si>
  <si>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</si>
  <si>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</si>
  <si>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</si>
  <si>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</si>
  <si>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</si>
  <si>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</si>
  <si>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</si>
  <si>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</si>
  <si>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</si>
  <si>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</si>
  <si>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</si>
  <si>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</si>
  <si>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</si>
  <si>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</si>
  <si>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</si>
  <si>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</si>
  <si>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</si>
  <si>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</si>
  <si>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</si>
  <si>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</si>
  <si>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</si>
  <si>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</si>
  <si>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</si>
  <si>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</si>
  <si>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</si>
  <si>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</si>
  <si>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</si>
  <si>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</si>
  <si>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</si>
  <si>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</si>
  <si>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</si>
  <si>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</si>
  <si>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</si>
  <si>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</si>
  <si>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</si>
  <si>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</si>
  <si>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</si>
  <si>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</si>
  <si>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</si>
  <si>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</si>
  <si>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</si>
  <si>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</si>
  <si>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</si>
  <si>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</si>
  <si>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</si>
  <si>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</si>
  <si>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</si>
  <si>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</si>
  <si>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</si>
  <si>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</si>
  <si>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</si>
  <si>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</si>
  <si>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</si>
  <si>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</si>
  <si>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</si>
  <si>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</si>
  <si>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</si>
  <si>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</si>
  <si>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</si>
  <si>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</si>
  <si>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</si>
  <si>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</si>
  <si>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</si>
  <si>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</si>
  <si>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</si>
  <si>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</si>
  <si>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</si>
  <si>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</si>
  <si>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</si>
  <si>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</si>
  <si>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</si>
  <si>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</si>
  <si>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</si>
  <si>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</si>
  <si>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</si>
  <si>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</si>
  <si>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</si>
  <si>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</si>
  <si>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</si>
  <si>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</si>
  <si>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</si>
  <si>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</si>
  <si>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</si>
  <si>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</si>
  <si>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</si>
  <si>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</si>
  <si>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</si>
  <si>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</si>
  <si>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</si>
  <si>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</si>
  <si>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</si>
  <si>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</si>
  <si>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</si>
  <si>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</si>
  <si>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</si>
  <si>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</si>
  <si>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</si>
  <si>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</si>
  <si>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</si>
  <si>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</si>
  <si>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</si>
  <si>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</si>
  <si>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</si>
  <si>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</si>
  <si>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</si>
  <si>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</si>
  <si>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</si>
  <si>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</si>
  <si>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</si>
  <si>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</si>
  <si>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</si>
  <si>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</si>
  <si>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</si>
  <si>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</si>
  <si>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</si>
  <si>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</si>
  <si>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</si>
  <si>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</si>
  <si>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</si>
  <si>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</si>
  <si>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</si>
  <si>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</si>
  <si>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</si>
  <si>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</si>
  <si>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</si>
  <si>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</si>
  <si>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</si>
  <si>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</si>
  <si>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</si>
  <si>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</si>
  <si>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</si>
  <si>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</si>
  <si>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</si>
  <si>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</si>
  <si>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</si>
  <si>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</si>
  <si>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</si>
  <si>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</si>
  <si>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</si>
  <si>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</si>
  <si>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</si>
  <si>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</si>
  <si>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</si>
  <si>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</si>
  <si>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</si>
  <si>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</si>
  <si>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</si>
  <si>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</si>
  <si>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</si>
  <si>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</si>
  <si>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</si>
  <si>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</si>
  <si>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</si>
  <si>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</si>
  <si>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</si>
  <si>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</si>
  <si>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</si>
  <si>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</si>
  <si>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</si>
  <si>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</si>
  <si>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</si>
  <si>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</si>
  <si>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</si>
  <si>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</si>
  <si>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</si>
  <si>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</si>
  <si>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</si>
  <si>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</si>
  <si>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</si>
  <si>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</si>
  <si>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</si>
  <si>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</si>
  <si>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</si>
  <si>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</si>
  <si>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</si>
  <si>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</si>
  <si>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</si>
  <si>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</si>
  <si>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</si>
  <si>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</si>
  <si>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</si>
  <si>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</si>
  <si>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</si>
  <si>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</si>
  <si>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</si>
  <si>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</si>
  <si>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</si>
  <si>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</si>
  <si>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</si>
  <si>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</si>
  <si>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</si>
  <si>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</si>
  <si>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</si>
  <si>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</si>
  <si>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</si>
  <si>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</si>
  <si>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</si>
  <si>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</si>
  <si>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</si>
  <si>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</si>
  <si>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</si>
  <si>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</si>
  <si>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</si>
  <si>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</si>
  <si>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</si>
  <si>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</si>
  <si>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</si>
  <si>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</si>
  <si>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</si>
  <si>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</si>
  <si>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</si>
  <si>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</si>
  <si>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</si>
  <si>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</si>
  <si>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</si>
  <si>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</si>
  <si>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</si>
  <si>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</si>
  <si>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</si>
  <si>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</si>
  <si>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</si>
  <si>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</si>
  <si>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</si>
  <si>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</si>
  <si>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</si>
  <si>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</si>
  <si>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</si>
  <si>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</si>
  <si>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</si>
  <si>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</si>
  <si>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</si>
  <si>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</si>
  <si>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</si>
  <si>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</si>
  <si>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</si>
  <si>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</si>
  <si>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</si>
  <si>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</si>
  <si>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</si>
  <si>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</si>
  <si>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</si>
  <si>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</si>
  <si>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</si>
  <si>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</si>
  <si>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</si>
  <si>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</si>
  <si>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</si>
  <si>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</si>
  <si>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</si>
  <si>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</si>
  <si>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</si>
  <si>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</si>
  <si>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</si>
  <si>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</si>
  <si>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</si>
  <si>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</si>
  <si>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</si>
  <si>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</si>
  <si>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</si>
  <si>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</si>
  <si>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</si>
  <si>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</si>
  <si>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</si>
  <si>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</si>
  <si>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</si>
  <si>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</si>
  <si>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</si>
  <si>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</si>
  <si>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</si>
  <si>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</si>
  <si>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</si>
  <si>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</si>
  <si>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</si>
  <si>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</si>
  <si>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</si>
  <si>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</si>
  <si>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</si>
  <si>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</si>
  <si>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</si>
  <si>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</si>
  <si>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</si>
  <si>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</si>
  <si>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</si>
  <si>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</si>
  <si>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</si>
  <si>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</si>
  <si>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</si>
  <si>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</si>
  <si>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</si>
  <si>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</si>
  <si>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</si>
  <si>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</si>
  <si>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</si>
  <si>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</si>
  <si>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</si>
  <si>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</si>
  <si>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</si>
  <si>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</si>
  <si>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</si>
  <si>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</si>
  <si>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</si>
  <si>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</si>
  <si>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</si>
  <si>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</si>
  <si>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</si>
  <si>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</si>
  <si>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</si>
  <si>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</si>
  <si>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</si>
  <si>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</si>
  <si>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</si>
  <si>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</si>
  <si>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</si>
  <si>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</si>
  <si>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</si>
  <si>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</si>
  <si>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</si>
  <si>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</si>
  <si>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</si>
  <si>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</si>
  <si>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</si>
  <si>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</si>
  <si>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</si>
  <si>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</si>
  <si>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</si>
  <si>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</si>
  <si>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</si>
  <si>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</si>
  <si>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</si>
  <si>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</si>
  <si>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</si>
  <si>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</si>
  <si>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</si>
  <si>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</si>
  <si>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</si>
  <si>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</si>
  <si>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</si>
  <si>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</si>
  <si>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</si>
  <si>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</si>
  <si>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</si>
  <si>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</si>
  <si>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</si>
  <si>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</si>
  <si>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</si>
  <si>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</si>
  <si>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</si>
  <si>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</si>
  <si>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</si>
  <si>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</si>
  <si>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</si>
  <si>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</si>
  <si>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</si>
  <si>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</si>
  <si>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</si>
  <si>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</si>
  <si>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</si>
  <si>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</si>
  <si>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</si>
  <si>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</si>
  <si>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</si>
  <si>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</si>
  <si>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</si>
  <si>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</si>
  <si>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</si>
  <si>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</si>
  <si>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</si>
  <si>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</si>
  <si>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</si>
  <si>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</si>
  <si>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</si>
  <si>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</si>
  <si>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</si>
  <si>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</si>
  <si>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</si>
  <si>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</si>
  <si>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</si>
  <si>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</si>
  <si>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</si>
  <si>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</si>
  <si>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</si>
  <si>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</si>
  <si>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</si>
  <si>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</si>
  <si>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</si>
  <si>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</si>
  <si>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</si>
  <si>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</si>
  <si>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</si>
  <si>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</si>
  <si>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</si>
  <si>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</si>
  <si>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</si>
  <si>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</si>
  <si>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</si>
  <si>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</si>
  <si>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</si>
  <si>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</si>
  <si>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</si>
  <si>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</si>
  <si>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</si>
  <si>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</si>
  <si>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</si>
  <si>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</si>
  <si>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</si>
  <si>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</si>
  <si>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</si>
  <si>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</si>
  <si>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</si>
  <si>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</si>
  <si>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</si>
  <si>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</si>
  <si>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</si>
  <si>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</si>
  <si>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</si>
  <si>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</si>
  <si>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</si>
  <si>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</si>
  <si>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</si>
  <si>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</si>
  <si>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</si>
  <si>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</si>
  <si>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</si>
  <si>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</si>
  <si>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</si>
  <si>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</si>
  <si>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</si>
  <si>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</si>
  <si>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</si>
  <si>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</si>
  <si>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</si>
  <si>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</si>
  <si>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</si>
  <si>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</si>
  <si>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</si>
  <si>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</si>
  <si>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</si>
  <si>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</si>
  <si>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</si>
  <si>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</si>
  <si>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</si>
  <si>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</si>
  <si>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</si>
  <si>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</si>
  <si>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</si>
  <si>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</si>
  <si>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</si>
  <si>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</si>
  <si>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</si>
  <si>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</si>
  <si>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</si>
  <si>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</si>
  <si>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</si>
  <si>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</si>
  <si>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</si>
  <si>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</si>
  <si>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</si>
  <si>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</si>
  <si>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</si>
  <si>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</si>
  <si>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</si>
  <si>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</si>
  <si>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</si>
  <si>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</si>
  <si>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</si>
  <si>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</si>
  <si>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</si>
  <si>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</si>
  <si>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</si>
  <si>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</si>
  <si>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</si>
  <si>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</si>
  <si>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</si>
  <si>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</si>
  <si>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</si>
  <si>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</si>
  <si>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</si>
  <si>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</si>
  <si>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</si>
  <si>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</si>
  <si>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</si>
  <si>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</si>
  <si>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</si>
  <si>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</si>
  <si>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</si>
  <si>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</si>
  <si>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</si>
  <si>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</si>
  <si>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</si>
  <si>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</si>
  <si>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</si>
  <si>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</si>
  <si>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</si>
  <si>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</si>
  <si>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</si>
  <si>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</si>
  <si>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</si>
  <si>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</si>
  <si>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</si>
  <si>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</si>
  <si>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</si>
  <si>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</si>
  <si>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</si>
  <si>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</si>
  <si>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</si>
  <si>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</si>
  <si>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</si>
  <si>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</si>
  <si>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</si>
  <si>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</si>
  <si>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</si>
  <si>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</si>
  <si>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</si>
  <si>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</si>
  <si>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</si>
  <si>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</si>
  <si>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</si>
  <si>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</si>
  <si>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</si>
  <si>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</si>
  <si>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</si>
  <si>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</si>
  <si>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</si>
  <si>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</si>
  <si>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</si>
  <si>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</si>
  <si>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</si>
  <si>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</si>
  <si>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</si>
  <si>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</si>
  <si>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</si>
  <si>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</si>
  <si>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</si>
  <si>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</si>
  <si>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</si>
  <si>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</si>
  <si>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</si>
  <si>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</si>
  <si>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</si>
  <si>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</si>
  <si>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</si>
  <si>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</si>
  <si>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</si>
  <si>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</si>
  <si>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</si>
  <si>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</si>
  <si>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</si>
  <si>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</si>
  <si>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</si>
  <si>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</si>
  <si>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</si>
  <si>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</si>
  <si>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</si>
  <si>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</si>
  <si>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</si>
  <si>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</si>
  <si>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</si>
  <si>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</si>
  <si>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</si>
  <si>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</si>
  <si>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</si>
  <si>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</si>
  <si>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</si>
  <si>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</si>
  <si>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</si>
  <si>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</si>
  <si>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</si>
  <si>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</si>
  <si>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</si>
  <si>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</si>
  <si>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</si>
  <si>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</si>
  <si>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</si>
  <si>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</si>
  <si>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</si>
  <si>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</si>
  <si>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</si>
  <si>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</si>
  <si>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</si>
  <si>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</si>
  <si>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</si>
  <si>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</si>
  <si>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</si>
  <si>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</si>
  <si>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</si>
  <si>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</si>
  <si>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</si>
  <si>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</si>
  <si>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</si>
  <si>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</si>
  <si>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</si>
  <si>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</si>
  <si>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</si>
  <si>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</si>
  <si>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</si>
  <si>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</si>
  <si>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</si>
  <si>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</si>
  <si>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</si>
  <si>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</si>
  <si>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</si>
  <si>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</si>
  <si>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</si>
  <si>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</si>
  <si>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</si>
  <si>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</si>
  <si>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</si>
  <si>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</si>
  <si>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</si>
  <si>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</si>
  <si>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</si>
  <si>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</si>
  <si>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</si>
  <si>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</si>
  <si>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</si>
  <si>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</si>
  <si>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</si>
  <si>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</si>
  <si>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</si>
  <si>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</si>
  <si>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</si>
  <si>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</si>
  <si>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</si>
  <si>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</si>
  <si>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</si>
  <si>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</si>
  <si>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</si>
  <si>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</si>
  <si>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</si>
  <si>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</si>
  <si>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</si>
  <si>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</si>
  <si>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</si>
  <si>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</si>
  <si>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</si>
  <si>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</si>
  <si>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</si>
  <si>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</si>
  <si>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</si>
  <si>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</si>
  <si>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</si>
  <si>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</si>
  <si>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</si>
  <si>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</si>
  <si>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</si>
  <si>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</si>
  <si>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</si>
  <si>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</si>
  <si>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</si>
  <si>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</si>
  <si>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</si>
  <si>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</si>
  <si>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</si>
  <si>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</si>
  <si>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</si>
  <si>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</si>
  <si>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</si>
  <si>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</si>
  <si>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</si>
  <si>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</si>
  <si>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</si>
  <si>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</si>
  <si>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</si>
  <si>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</si>
  <si>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</si>
  <si>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</si>
  <si>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</si>
  <si>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</si>
  <si>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</si>
  <si>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</si>
  <si>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</si>
  <si>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</si>
  <si>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</si>
  <si>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</si>
  <si>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</si>
  <si>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</si>
  <si>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</si>
  <si>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</si>
  <si>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</si>
  <si>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</si>
  <si>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</si>
  <si>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</si>
  <si>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</si>
  <si>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</si>
  <si>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</si>
  <si>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</si>
  <si>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</si>
  <si>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</si>
  <si>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</si>
  <si>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</si>
  <si>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</si>
  <si>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</si>
  <si>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</si>
  <si>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</si>
  <si>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</si>
  <si>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</si>
  <si>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</si>
  <si>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</si>
  <si>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</si>
  <si>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</si>
  <si>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</si>
  <si>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</si>
  <si>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</si>
  <si>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</si>
  <si>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</si>
  <si>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</si>
  <si>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</si>
  <si>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</si>
  <si>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</si>
  <si>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</si>
  <si>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</si>
  <si>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</si>
  <si>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</si>
  <si>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</si>
  <si>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</si>
  <si>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</si>
  <si>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</si>
  <si>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</si>
  <si>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</si>
  <si>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</si>
  <si>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</si>
  <si>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</si>
  <si>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</si>
  <si>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</si>
  <si>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</si>
  <si>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</si>
  <si>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</si>
  <si>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</si>
  <si>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</si>
  <si>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</si>
  <si>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</si>
  <si>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</si>
  <si>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</si>
  <si>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</si>
  <si>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</si>
  <si>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</si>
  <si>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</si>
  <si>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</si>
  <si>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</si>
  <si>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</si>
  <si>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</si>
  <si>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</si>
  <si>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</si>
  <si>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</si>
  <si>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</si>
  <si>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</si>
  <si>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</si>
  <si>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</si>
  <si>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</si>
  <si>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</si>
  <si>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</si>
  <si>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</si>
  <si>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</si>
  <si>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</si>
  <si>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</si>
  <si>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</si>
  <si>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</si>
  <si>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</si>
  <si>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</si>
  <si>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</si>
  <si>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</si>
  <si>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</si>
  <si>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</si>
  <si>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</si>
  <si>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</si>
  <si>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</si>
  <si>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</si>
  <si>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</si>
  <si>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</si>
  <si>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</si>
  <si>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</si>
  <si>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</si>
  <si>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</si>
  <si>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</si>
  <si>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</si>
  <si>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</si>
  <si>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</si>
  <si>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</si>
  <si>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</si>
  <si>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</si>
  <si>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</si>
  <si>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</si>
  <si>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</si>
  <si>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</si>
  <si>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</si>
  <si>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</si>
  <si>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</si>
  <si>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</si>
  <si>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</si>
  <si>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</si>
  <si>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</si>
  <si>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</si>
  <si>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</si>
  <si>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</si>
  <si>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</si>
  <si>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</si>
  <si>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</si>
  <si>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</si>
  <si>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</si>
  <si>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</si>
  <si>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</si>
  <si>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</si>
  <si>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</si>
  <si>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</si>
  <si>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</si>
  <si>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</si>
  <si>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</si>
  <si>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</si>
  <si>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</si>
  <si>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</si>
  <si>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</si>
  <si>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</si>
  <si>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</si>
  <si>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</si>
  <si>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</si>
  <si>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</si>
  <si>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</si>
  <si>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</si>
  <si>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</si>
  <si>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</si>
  <si>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</si>
  <si>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</si>
  <si>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</si>
  <si>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</si>
  <si>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</si>
  <si>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</si>
  <si>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</si>
  <si>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</si>
  <si>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</si>
  <si>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</si>
  <si>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</si>
  <si>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</si>
  <si>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</si>
  <si>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</si>
  <si>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</si>
  <si>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</si>
  <si>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</si>
  <si>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</si>
  <si>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</si>
  <si>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</si>
  <si>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</si>
  <si>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</si>
  <si>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</si>
  <si>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</si>
  <si>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</si>
  <si>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</si>
  <si>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</si>
  <si>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</si>
  <si>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</si>
  <si>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</si>
  <si>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</si>
  <si>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</si>
  <si>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</si>
  <si>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</si>
  <si>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</si>
  <si>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</si>
  <si>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</si>
  <si>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</si>
  <si>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</si>
  <si>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</si>
  <si>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</si>
  <si>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</si>
  <si>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</si>
  <si>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</si>
  <si>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</si>
  <si>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</si>
  <si>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</si>
  <si>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</si>
  <si>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</si>
  <si>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</si>
  <si>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</si>
  <si>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</si>
  <si>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</si>
  <si>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</si>
  <si>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</si>
  <si>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</si>
  <si>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</si>
  <si>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</si>
  <si>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</si>
  <si>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</si>
  <si>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</si>
  <si>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</si>
  <si>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</si>
  <si>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</si>
  <si>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</si>
  <si>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</si>
  <si>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</si>
  <si>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</si>
  <si>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</si>
  <si>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</si>
  <si>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</si>
  <si>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</si>
  <si>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</si>
  <si>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</si>
  <si>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</si>
  <si>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</si>
  <si>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</si>
  <si>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</si>
  <si>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</si>
  <si>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</si>
  <si>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</si>
  <si>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</si>
  <si>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</si>
  <si>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</si>
  <si>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</si>
  <si>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</si>
  <si>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</si>
  <si>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</si>
  <si>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</si>
  <si>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</si>
  <si>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</si>
  <si>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</si>
  <si>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</si>
  <si>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</si>
  <si>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</si>
  <si>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</si>
  <si>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</si>
  <si>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</si>
  <si>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</si>
  <si>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</si>
  <si>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</si>
  <si>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</si>
  <si>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</si>
  <si>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</si>
  <si>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</si>
  <si>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</si>
  <si>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</si>
  <si>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</si>
  <si>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</si>
  <si>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</si>
  <si>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</si>
  <si>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</si>
  <si>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</si>
  <si>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</si>
  <si>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</si>
  <si>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</si>
  <si>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</si>
  <si>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</si>
  <si>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</si>
  <si>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</si>
  <si>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</si>
  <si>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</si>
  <si>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</si>
  <si>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</si>
  <si>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</si>
  <si>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</si>
  <si>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</si>
  <si>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</si>
  <si>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</si>
  <si>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</si>
  <si>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</si>
  <si>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</si>
  <si>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</si>
  <si>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</si>
  <si>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</si>
  <si>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</si>
  <si>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</si>
  <si>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</si>
  <si>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</si>
  <si>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</si>
  <si>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</si>
  <si>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</si>
  <si>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</si>
  <si>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</si>
  <si>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</si>
  <si>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</si>
  <si>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</si>
  <si>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</si>
  <si>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</si>
  <si>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</si>
  <si>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</si>
  <si>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</si>
  <si>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</si>
  <si>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</si>
  <si>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</si>
  <si>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</si>
  <si>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</si>
  <si>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</si>
  <si>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</si>
  <si>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</si>
  <si>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</si>
  <si>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</si>
  <si>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</si>
  <si>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</si>
  <si>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</si>
  <si>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</si>
  <si>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</si>
  <si>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</si>
  <si>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</si>
  <si>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</si>
  <si>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</si>
  <si>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</si>
  <si>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</si>
  <si>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</si>
  <si>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</si>
  <si>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</si>
  <si>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</si>
  <si>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</si>
  <si>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</si>
  <si>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</si>
  <si>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</si>
  <si>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</si>
  <si>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</si>
  <si>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</si>
  <si>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</si>
  <si>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</si>
  <si>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</si>
  <si>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</si>
  <si>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</si>
  <si>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</si>
  <si>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</si>
  <si>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</si>
  <si>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</si>
  <si>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</si>
  <si>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</si>
  <si>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</si>
  <si>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</si>
  <si>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</si>
  <si>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</si>
  <si>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</si>
  <si>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</si>
  <si>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</si>
  <si>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</si>
  <si>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</si>
  <si>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</si>
  <si>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</si>
  <si>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</si>
  <si>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</si>
  <si>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</si>
  <si>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</si>
  <si>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</si>
  <si>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</si>
  <si>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</si>
  <si>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</si>
  <si>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</si>
  <si>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</si>
  <si>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</si>
  <si>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</si>
  <si>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</si>
  <si>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</si>
  <si>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</si>
  <si>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</si>
  <si>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</si>
  <si>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</si>
  <si>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</si>
  <si>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</si>
  <si>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</si>
  <si>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</si>
  <si>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</si>
  <si>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</si>
  <si>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</si>
  <si>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</si>
  <si>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</si>
  <si>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</si>
  <si>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</si>
  <si>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</si>
  <si>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</si>
  <si>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</si>
  <si>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</si>
  <si>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</si>
  <si>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</si>
  <si>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</si>
  <si>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</si>
  <si>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</si>
  <si>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</si>
  <si>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</si>
  <si>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</si>
  <si>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</si>
  <si>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</si>
  <si>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</si>
  <si>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</si>
  <si>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</si>
  <si>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</si>
  <si>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</si>
  <si>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</si>
  <si>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</si>
  <si>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</si>
  <si>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</si>
  <si>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</si>
  <si>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</si>
  <si>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</si>
  <si>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</si>
  <si>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</si>
  <si>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</si>
  <si>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</si>
  <si>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</si>
  <si>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</si>
  <si>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</si>
  <si>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</si>
  <si>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</si>
  <si>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</si>
  <si>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</si>
  <si>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</si>
  <si>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</si>
  <si>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</si>
  <si>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</si>
  <si>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</si>
  <si>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</si>
  <si>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</si>
  <si>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</si>
  <si>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</si>
  <si>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</si>
  <si>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</si>
  <si>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</si>
  <si>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</si>
  <si>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</si>
  <si>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</si>
  <si>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</si>
  <si>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</si>
  <si>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</si>
  <si>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</si>
  <si>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</si>
  <si>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</si>
  <si>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</si>
  <si>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</si>
  <si>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</si>
  <si>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</si>
  <si>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</si>
  <si>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</si>
  <si>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</si>
  <si>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</si>
  <si>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</si>
  <si>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</si>
  <si>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</si>
  <si>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</si>
  <si>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</si>
  <si>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</si>
  <si>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</si>
  <si>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</si>
  <si>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</si>
  <si>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</si>
  <si>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</si>
  <si>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</si>
  <si>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</si>
  <si>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</si>
  <si>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</si>
  <si>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</si>
  <si>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</si>
  <si>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</si>
  <si>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</si>
  <si>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</si>
  <si>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</si>
  <si>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</si>
  <si>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</si>
  <si>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</si>
  <si>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</si>
  <si>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</si>
  <si>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</si>
  <si>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</si>
  <si>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</si>
  <si>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</si>
  <si>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</si>
  <si>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</si>
  <si>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</si>
  <si>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</si>
  <si>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</si>
  <si>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</si>
  <si>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</si>
  <si>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</si>
  <si>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</si>
  <si>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</si>
  <si>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</si>
  <si>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</si>
  <si>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</si>
  <si>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</si>
  <si>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</si>
  <si>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</si>
  <si>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</si>
  <si>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</si>
  <si>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</si>
  <si>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</si>
  <si>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</si>
  <si>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</si>
  <si>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</si>
  <si>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</si>
  <si>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</si>
  <si>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</si>
  <si>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</si>
  <si>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</si>
  <si>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</si>
  <si>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</si>
  <si>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</si>
  <si>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</si>
  <si>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</si>
  <si>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</si>
  <si>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</si>
  <si>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</si>
  <si>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</si>
  <si>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</si>
  <si>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</si>
  <si>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</si>
  <si>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</si>
  <si>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</si>
  <si>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</si>
  <si>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</si>
  <si>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</si>
  <si>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</si>
  <si>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</si>
  <si>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</si>
  <si>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</si>
  <si>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</si>
  <si>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</si>
  <si>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</si>
  <si>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</si>
  <si>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</si>
  <si>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</si>
  <si>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</si>
  <si>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</si>
  <si>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</si>
  <si>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</si>
  <si>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</si>
  <si>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</si>
  <si>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</si>
  <si>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</si>
  <si>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</si>
  <si>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</si>
  <si>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</si>
  <si>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</si>
  <si>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</si>
  <si>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</si>
  <si>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</si>
  <si>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</si>
  <si>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</si>
  <si>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</si>
  <si>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</si>
  <si>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</si>
  <si>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</si>
  <si>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</si>
  <si>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</si>
  <si>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</si>
  <si>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</si>
  <si>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</si>
  <si>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</si>
  <si>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</si>
  <si>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</si>
  <si>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</si>
  <si>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</si>
  <si>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</si>
  <si>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</si>
  <si>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</si>
  <si>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</si>
  <si>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</si>
  <si>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</si>
  <si>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</si>
  <si>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</si>
  <si>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</si>
  <si>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</si>
  <si>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</si>
  <si>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</si>
  <si>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</si>
  <si>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</si>
  <si>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</si>
  <si>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</si>
  <si>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</si>
  <si>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</si>
  <si>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</si>
  <si>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</si>
  <si>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</si>
  <si>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</si>
  <si>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</si>
  <si>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</si>
  <si>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</si>
  <si>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</si>
  <si>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</si>
  <si>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</si>
  <si>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</si>
  <si>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</si>
  <si>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</si>
  <si>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</si>
  <si>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</si>
  <si>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</si>
  <si>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</si>
  <si>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</si>
  <si>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</si>
  <si>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</si>
  <si>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</si>
  <si>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</si>
  <si>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</si>
  <si>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</si>
  <si>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</si>
  <si>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</si>
  <si>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</si>
  <si>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</si>
  <si>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</si>
  <si>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</si>
  <si>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</si>
  <si>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</si>
  <si>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</si>
  <si>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</si>
  <si>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</si>
  <si>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</si>
  <si>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</si>
  <si>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</si>
  <si>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</si>
  <si>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</si>
  <si>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</si>
  <si>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</si>
  <si>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</si>
  <si>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</si>
  <si>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</si>
  <si>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</si>
  <si>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</si>
  <si>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</si>
  <si>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</si>
  <si>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</si>
  <si>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</si>
  <si>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</si>
  <si>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</si>
  <si>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</si>
  <si>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</si>
  <si>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</si>
  <si>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</si>
  <si>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</si>
  <si>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</si>
  <si>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</si>
  <si>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</si>
  <si>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</si>
  <si>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</si>
  <si>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</si>
  <si>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</si>
  <si>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</si>
  <si>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</si>
  <si>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</si>
  <si>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</si>
  <si>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</si>
  <si>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</si>
  <si>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</si>
  <si>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</si>
  <si>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</si>
  <si>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</si>
  <si>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</si>
  <si>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</si>
  <si>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</si>
  <si>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</si>
  <si>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</si>
  <si>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</si>
  <si>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</si>
  <si>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</si>
  <si>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</si>
  <si>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</si>
  <si>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</si>
  <si>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</si>
  <si>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</si>
  <si>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</si>
  <si>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</si>
  <si>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</si>
  <si>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</si>
  <si>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</si>
  <si>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</si>
  <si>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</si>
  <si>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</si>
  <si>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</si>
  <si>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</si>
  <si>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</si>
  <si>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</si>
  <si>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</si>
  <si>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</si>
  <si>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</si>
  <si>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</si>
  <si>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</si>
  <si>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</si>
  <si>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</si>
  <si>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</si>
  <si>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</si>
  <si>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</si>
  <si>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</si>
  <si>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</si>
  <si>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</si>
  <si>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</si>
  <si>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</si>
  <si>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</si>
  <si>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</si>
  <si>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</si>
  <si>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</si>
  <si>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</si>
  <si>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</si>
  <si>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</si>
  <si>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</si>
  <si>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</si>
  <si>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</si>
  <si>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</si>
  <si>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</si>
  <si>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</si>
  <si>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</si>
  <si>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</si>
  <si>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</si>
  <si>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</si>
  <si>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</si>
  <si>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</si>
  <si>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</si>
  <si>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</si>
  <si>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</si>
  <si>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</si>
  <si>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</si>
  <si>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</si>
  <si>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</si>
  <si>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</si>
  <si>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</si>
  <si>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</si>
  <si>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</si>
  <si>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</si>
  <si>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</si>
  <si>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</si>
  <si>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</si>
  <si>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</si>
  <si>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</si>
  <si>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</si>
  <si>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</si>
  <si>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</si>
  <si>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</si>
  <si>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</si>
  <si>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</si>
  <si>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</si>
  <si>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</si>
  <si>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</si>
  <si>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</si>
  <si>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</si>
  <si>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</si>
  <si>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</si>
  <si>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</si>
  <si>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</si>
  <si>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</si>
  <si>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</si>
  <si>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</si>
  <si>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</si>
  <si>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</si>
  <si>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</si>
  <si>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</si>
  <si>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</si>
  <si>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</si>
  <si>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</si>
  <si>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</si>
  <si>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</si>
  <si>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</si>
  <si>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</si>
  <si>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</si>
  <si>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</si>
  <si>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</si>
  <si>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</si>
  <si>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</si>
  <si>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</si>
  <si>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</si>
  <si>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</si>
  <si>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</si>
  <si>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</si>
  <si>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</si>
  <si>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</si>
  <si>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</si>
  <si>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</si>
  <si>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</si>
  <si>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</si>
  <si>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</si>
  <si>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</si>
  <si>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</si>
  <si>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</si>
  <si>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</si>
  <si>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</si>
  <si>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</si>
  <si>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</si>
  <si>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</si>
  <si>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</si>
  <si>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</si>
  <si>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</si>
  <si>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</si>
  <si>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</si>
  <si>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</si>
  <si>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</si>
  <si>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</si>
  <si>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</si>
  <si>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</si>
  <si>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</si>
  <si>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</si>
  <si>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</si>
  <si>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</si>
  <si>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</si>
  <si>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</si>
  <si>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</si>
  <si>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</si>
  <si>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</si>
  <si>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</si>
  <si>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</si>
  <si>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</si>
  <si>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</si>
  <si>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</si>
  <si>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</si>
  <si>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</si>
  <si>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</si>
  <si>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</si>
  <si>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</si>
  <si>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</si>
  <si>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</si>
  <si>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</si>
  <si>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</si>
  <si>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</si>
  <si>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</si>
  <si>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</si>
  <si>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</si>
  <si>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</si>
  <si>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</si>
  <si>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</si>
  <si>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</si>
  <si>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</si>
  <si>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</si>
  <si>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</si>
  <si>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</si>
  <si>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</si>
  <si>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</si>
  <si>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</si>
  <si>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</si>
  <si>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</si>
  <si>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</si>
  <si>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</si>
  <si>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</si>
  <si>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</si>
  <si>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</si>
  <si>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</si>
  <si>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</si>
  <si>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</si>
  <si>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</si>
  <si>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</si>
  <si>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</si>
  <si>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</si>
  <si>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</si>
  <si>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</si>
  <si>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</si>
  <si>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</si>
  <si>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</si>
  <si>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</si>
  <si>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</si>
  <si>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</si>
  <si>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</si>
  <si>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</si>
  <si>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</si>
  <si>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</si>
  <si>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</si>
  <si>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</si>
  <si>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</si>
  <si>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</si>
  <si>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</si>
  <si>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</si>
  <si>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</si>
  <si>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</si>
  <si>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</si>
  <si>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</si>
  <si>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</si>
  <si>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</si>
  <si>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</si>
  <si>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</si>
  <si>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</si>
  <si>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</si>
  <si>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</si>
  <si>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</si>
  <si>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</si>
  <si>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</si>
  <si>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</si>
  <si>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</si>
  <si>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</si>
  <si>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</si>
  <si>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</si>
  <si>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</si>
  <si>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</si>
  <si>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</si>
  <si>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</si>
  <si>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</si>
  <si>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</si>
  <si>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</si>
  <si>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</si>
  <si>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</si>
  <si>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</si>
  <si>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</si>
  <si>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</si>
  <si>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</si>
  <si>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</si>
  <si>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</si>
  <si>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</si>
  <si>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</si>
  <si>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</si>
  <si>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</si>
  <si>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</si>
  <si>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</si>
  <si>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</si>
  <si>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</si>
  <si>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</si>
  <si>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</si>
  <si>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</si>
  <si>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</si>
  <si>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</si>
  <si>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</si>
  <si>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</si>
  <si>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</si>
  <si>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</si>
  <si>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</si>
  <si>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</si>
  <si>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</si>
  <si>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</si>
  <si>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</si>
  <si>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</si>
  <si>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</si>
  <si>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</si>
  <si>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</si>
  <si>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</si>
  <si>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</si>
  <si>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</si>
  <si>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</si>
  <si>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</si>
  <si>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</si>
  <si>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</si>
  <si>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</si>
  <si>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</si>
  <si>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</si>
  <si>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</si>
  <si>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</si>
  <si>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</si>
  <si>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</si>
  <si>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</si>
  <si>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</si>
  <si>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</si>
  <si>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</si>
  <si>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</si>
  <si>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</si>
  <si>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</si>
  <si>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</si>
  <si>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</si>
  <si>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</si>
  <si>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</si>
  <si>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</si>
  <si>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</si>
  <si>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</si>
  <si>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</si>
  <si>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</si>
  <si>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</si>
  <si>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</si>
  <si>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</si>
  <si>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</si>
  <si>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</si>
  <si>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</si>
  <si>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</si>
  <si>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</si>
  <si>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</si>
  <si>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</si>
  <si>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</si>
  <si>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</si>
  <si>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</si>
  <si>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</si>
  <si>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</si>
  <si>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</si>
  <si>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</si>
  <si>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</si>
  <si>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</si>
  <si>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</si>
  <si>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</si>
  <si>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</si>
  <si>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</si>
  <si>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</si>
  <si>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</si>
  <si>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</si>
  <si>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</si>
  <si>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</si>
  <si>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</si>
  <si>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</si>
  <si>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</si>
  <si>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</si>
  <si>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</si>
  <si>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</si>
  <si>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</si>
  <si>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</si>
  <si>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</si>
  <si>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</si>
  <si>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</si>
  <si>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</si>
  <si>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</si>
  <si>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</si>
  <si>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</si>
  <si>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</si>
  <si>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</si>
  <si>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</si>
  <si>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</si>
  <si>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</si>
  <si>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</si>
  <si>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</si>
  <si>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</si>
  <si>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</si>
  <si>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</si>
  <si>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</si>
  <si>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</si>
  <si>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</si>
  <si>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</si>
  <si>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</si>
  <si>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</si>
  <si>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</si>
  <si>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</si>
  <si>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</si>
  <si>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</si>
  <si>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</si>
  <si>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</si>
  <si>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</si>
  <si>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</si>
  <si>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</si>
  <si>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</si>
  <si>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</si>
  <si>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</si>
  <si>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</si>
  <si>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</si>
  <si>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</si>
  <si>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</si>
  <si>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</si>
  <si>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</si>
  <si>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</si>
  <si>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</si>
  <si>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</si>
  <si>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</si>
  <si>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</si>
  <si>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</si>
  <si>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</si>
  <si>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</si>
  <si>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</si>
  <si>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</si>
  <si>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</si>
  <si>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</si>
  <si>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</si>
  <si>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</si>
  <si>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</si>
  <si>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</si>
  <si>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</si>
  <si>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</si>
  <si>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</si>
  <si>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</si>
  <si>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</si>
  <si>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</si>
  <si>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</si>
  <si>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</si>
  <si>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</si>
  <si>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</si>
  <si>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</si>
  <si>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</si>
  <si>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</si>
  <si>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</si>
  <si>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</si>
  <si>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</si>
  <si>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</si>
  <si>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</si>
  <si>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</si>
  <si>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</si>
  <si>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</si>
  <si>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</si>
  <si>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</si>
  <si>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</si>
  <si>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</si>
  <si>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</si>
  <si>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</si>
  <si>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</si>
  <si>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</si>
  <si>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</si>
  <si>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</si>
  <si>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</si>
  <si>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</si>
  <si>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</si>
  <si>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</si>
  <si>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</si>
  <si>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</si>
  <si>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</si>
  <si>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</si>
  <si>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</si>
  <si>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</si>
  <si>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</si>
  <si>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</si>
  <si>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</si>
  <si>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</si>
  <si>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</si>
  <si>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</si>
  <si>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</si>
  <si>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</si>
  <si>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</si>
  <si>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</si>
  <si>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</si>
  <si>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</si>
  <si>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</si>
  <si>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</si>
  <si>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</si>
  <si>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</si>
  <si>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</si>
  <si>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</si>
  <si>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</si>
  <si>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</si>
  <si>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</si>
  <si>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</si>
  <si>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</si>
  <si>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</si>
  <si>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</si>
  <si>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</si>
  <si>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</si>
  <si>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</si>
  <si>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</si>
  <si>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</si>
  <si>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</si>
  <si>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</si>
  <si>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</si>
  <si>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</si>
  <si>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</si>
  <si>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</si>
  <si>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</si>
  <si>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</si>
  <si>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</si>
  <si>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</si>
  <si>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</si>
  <si>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</si>
  <si>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</si>
  <si>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</si>
  <si>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</si>
  <si>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</si>
  <si>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</si>
  <si>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</si>
  <si>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</si>
  <si>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</si>
  <si>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</si>
  <si>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</si>
  <si>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</si>
  <si>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</si>
  <si>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</si>
  <si>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</si>
  <si>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</si>
  <si>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</si>
  <si>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</si>
  <si>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</si>
  <si>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</si>
  <si>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</si>
  <si>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</si>
  <si>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</si>
  <si>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</si>
  <si>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</si>
  <si>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</si>
  <si>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</si>
  <si>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</si>
  <si>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</si>
  <si>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</si>
  <si>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</si>
  <si>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</si>
  <si>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</si>
  <si>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</si>
  <si>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</si>
  <si>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</si>
  <si>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</si>
  <si>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</si>
  <si>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</si>
  <si>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</si>
  <si>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</si>
  <si>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</si>
  <si>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</si>
  <si>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</si>
  <si>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</si>
  <si>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</si>
  <si>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</si>
  <si>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</si>
  <si>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</si>
  <si>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</si>
  <si>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</si>
  <si>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</si>
  <si>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</si>
  <si>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</si>
  <si>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</si>
  <si>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</si>
  <si>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</si>
  <si>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</si>
  <si>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</si>
  <si>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</si>
  <si>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</si>
  <si>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</si>
  <si>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</si>
  <si>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</si>
  <si>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</si>
  <si>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</si>
  <si>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</si>
  <si>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</si>
  <si>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</si>
  <si>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</si>
  <si>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</si>
  <si>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</si>
  <si>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</si>
  <si>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</si>
  <si>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</si>
  <si>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</si>
  <si>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</si>
  <si>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</si>
  <si>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</si>
  <si>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</si>
  <si>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</si>
  <si>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</si>
  <si>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</si>
  <si>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</si>
  <si>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</si>
  <si>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</si>
  <si>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</si>
  <si>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</si>
  <si>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</si>
  <si>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</si>
  <si>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</si>
  <si>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</si>
  <si>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</si>
  <si>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</si>
  <si>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</si>
  <si>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</si>
  <si>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</si>
  <si>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</si>
  <si>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</si>
  <si>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</si>
  <si>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</si>
  <si>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</si>
  <si>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</si>
  <si>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</si>
  <si>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</si>
  <si>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</si>
  <si>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</si>
  <si>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</si>
  <si>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</si>
  <si>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</si>
  <si>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</si>
  <si>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</si>
  <si>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</si>
  <si>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</si>
  <si>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</si>
  <si>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</si>
  <si>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</si>
  <si>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</si>
  <si>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</si>
  <si>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</si>
  <si>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</si>
  <si>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</si>
  <si>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</si>
  <si>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</si>
  <si>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</si>
  <si>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</si>
  <si>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</si>
  <si>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</si>
  <si>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</si>
  <si>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</si>
  <si>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</si>
  <si>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</si>
  <si>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</si>
  <si>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</si>
  <si>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</si>
  <si>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</si>
  <si>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</si>
  <si>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</si>
  <si>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</si>
  <si>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</si>
  <si>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</si>
  <si>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</si>
  <si>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</si>
  <si>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</si>
  <si>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</si>
  <si>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</si>
  <si>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</si>
  <si>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</si>
  <si>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</si>
  <si>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</si>
  <si>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</si>
  <si>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</si>
  <si>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</si>
  <si>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</si>
  <si>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</si>
  <si>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</si>
  <si>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</si>
  <si>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</si>
  <si>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</si>
  <si>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</si>
  <si>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</si>
  <si>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</si>
  <si>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</si>
  <si>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</si>
  <si>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</si>
  <si>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</si>
  <si>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</si>
  <si>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</si>
  <si>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</si>
  <si>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</si>
  <si>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</si>
  <si>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</si>
  <si>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</si>
  <si>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</si>
  <si>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</si>
  <si>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</si>
  <si>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</si>
  <si>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</si>
  <si>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</si>
  <si>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</si>
  <si>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</si>
  <si>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</si>
  <si>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</si>
  <si>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</si>
  <si>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</si>
  <si>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</si>
  <si>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</si>
  <si>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</si>
  <si>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</si>
  <si>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</si>
  <si>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</si>
  <si>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</si>
  <si>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</si>
  <si>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</si>
  <si>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</si>
  <si>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</si>
  <si>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</si>
  <si>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</si>
  <si>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</si>
  <si>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</si>
  <si>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</si>
  <si>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</si>
  <si>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</si>
  <si>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</si>
  <si>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</si>
  <si>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</si>
  <si>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</si>
  <si>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</si>
  <si>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</si>
  <si>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</si>
  <si>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</si>
  <si>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</si>
  <si>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</si>
  <si>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</si>
  <si>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</si>
  <si>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</si>
  <si>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</si>
  <si>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</si>
  <si>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</si>
  <si>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</si>
  <si>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</si>
  <si>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</si>
  <si>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</si>
  <si>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</si>
  <si>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</si>
  <si>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</si>
  <si>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</si>
  <si>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</si>
  <si>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</si>
  <si>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</si>
  <si>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</si>
  <si>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</si>
  <si>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</si>
  <si>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</si>
  <si>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</si>
  <si>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</si>
  <si>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</si>
  <si>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</si>
  <si>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</si>
  <si>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</si>
  <si>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</si>
  <si>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</si>
  <si>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</si>
  <si>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</si>
  <si>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</si>
  <si>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</si>
  <si>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</si>
  <si>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</si>
  <si>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</si>
  <si>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</si>
  <si>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</si>
  <si>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</si>
  <si>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</si>
  <si>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</si>
  <si>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</si>
  <si>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</si>
  <si>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</si>
  <si>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</si>
  <si>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</si>
  <si>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</si>
  <si>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</si>
  <si>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</si>
  <si>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</si>
  <si>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</si>
  <si>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</si>
  <si>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</si>
  <si>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</si>
  <si>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</si>
  <si>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</si>
  <si>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</si>
  <si>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</si>
  <si>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</si>
  <si>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</si>
  <si>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</si>
  <si>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</si>
  <si>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</si>
  <si>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</si>
  <si>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</si>
  <si>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</si>
  <si>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</si>
  <si>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</si>
  <si>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</si>
  <si>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</si>
  <si>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</si>
  <si>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</si>
  <si>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</si>
  <si>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</si>
  <si>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</si>
  <si>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</si>
  <si>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</si>
  <si>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</si>
  <si>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</si>
  <si>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</si>
  <si>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</si>
  <si>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</si>
  <si>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</si>
  <si>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</si>
  <si>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</si>
  <si>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</si>
  <si>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</si>
  <si>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</si>
  <si>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</si>
  <si>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</si>
  <si>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</si>
  <si>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</si>
  <si>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</si>
  <si>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</si>
  <si>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</si>
  <si>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</si>
  <si>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</si>
  <si>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</si>
  <si>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</si>
  <si>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</si>
  <si>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</si>
  <si>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</si>
  <si>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</si>
  <si>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</si>
  <si>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</si>
  <si>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</si>
  <si>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</si>
  <si>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</si>
  <si>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</si>
  <si>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</si>
  <si>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</si>
  <si>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</si>
  <si>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</si>
  <si>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</si>
  <si>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</si>
  <si>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</si>
  <si>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</si>
  <si>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</si>
  <si>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</si>
  <si>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</si>
  <si>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</si>
  <si>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</si>
  <si>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</si>
  <si>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</si>
  <si>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</si>
  <si>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</si>
  <si>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</si>
  <si>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</si>
  <si>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</si>
  <si>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</si>
  <si>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</si>
  <si>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</si>
  <si>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</si>
  <si>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</si>
  <si>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</si>
  <si>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</si>
  <si>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</si>
  <si>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</si>
  <si>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</si>
  <si>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</si>
  <si>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</si>
  <si>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</si>
  <si>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</si>
  <si>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</si>
  <si>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</si>
  <si>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</si>
  <si>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</si>
  <si>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</si>
  <si>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</si>
  <si>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</si>
  <si>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</si>
  <si>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</si>
  <si>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</si>
  <si>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</si>
  <si>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</si>
  <si>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</si>
  <si>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</si>
  <si>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</si>
  <si>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</si>
  <si>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</si>
  <si>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</si>
  <si>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</si>
  <si>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</si>
  <si>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</si>
  <si>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</si>
  <si>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</si>
  <si>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</si>
  <si>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</si>
  <si>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</si>
  <si>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</si>
  <si>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</si>
  <si>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</si>
  <si>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</si>
  <si>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</si>
  <si>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</si>
  <si>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</si>
  <si>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</si>
  <si>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</si>
  <si>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</si>
  <si>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</si>
  <si>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</si>
  <si>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</si>
  <si>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</si>
  <si>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</si>
  <si>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</si>
  <si>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</si>
  <si>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</si>
  <si>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</si>
  <si>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</si>
  <si>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</si>
  <si>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</si>
  <si>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</si>
  <si>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</si>
  <si>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</si>
  <si>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</si>
  <si>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</si>
  <si>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</si>
  <si>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</si>
  <si>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</si>
  <si>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</si>
  <si>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</si>
  <si>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</si>
  <si>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</si>
  <si>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</si>
  <si>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</si>
  <si>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</si>
  <si>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</si>
  <si>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</si>
  <si>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</si>
  <si>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</si>
  <si>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</si>
  <si>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</si>
  <si>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</si>
  <si>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</si>
  <si>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</si>
  <si>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</si>
  <si>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</si>
  <si>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</si>
  <si>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</si>
  <si>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</si>
  <si>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</si>
  <si>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</si>
  <si>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</si>
  <si>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</si>
  <si>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</si>
  <si>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</si>
  <si>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</si>
  <si>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</si>
  <si>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</si>
  <si>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</si>
  <si>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</si>
  <si>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</si>
  <si>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</si>
  <si>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</si>
  <si>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</si>
  <si>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</si>
  <si>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</si>
  <si>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</si>
  <si>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</si>
  <si>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</si>
  <si>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</si>
  <si>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</si>
  <si>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</si>
  <si>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</si>
  <si>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</si>
  <si>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</si>
  <si>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</si>
  <si>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</si>
  <si>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</si>
  <si>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</si>
  <si>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</si>
  <si>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</si>
  <si>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</si>
  <si>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</si>
  <si>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</si>
  <si>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</si>
  <si>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</si>
  <si>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</si>
  <si>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</si>
  <si>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</si>
  <si>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</si>
  <si>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</si>
  <si>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</si>
  <si>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</si>
  <si>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</si>
  <si>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</si>
  <si>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</si>
  <si>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</si>
  <si>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</si>
  <si>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</si>
  <si>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</si>
  <si>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</si>
  <si>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</si>
  <si>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</si>
  <si>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</si>
  <si>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</si>
  <si>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</si>
  <si>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</si>
  <si>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</si>
  <si>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</si>
  <si>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</si>
  <si>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</si>
  <si>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</si>
  <si>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</si>
  <si>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</si>
  <si>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</si>
  <si>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</si>
  <si>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</si>
  <si>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</si>
  <si>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</si>
  <si>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</si>
  <si>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</si>
  <si>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</si>
  <si>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</si>
  <si>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</si>
  <si>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</si>
  <si>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</si>
  <si>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</si>
  <si>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</si>
  <si>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</si>
  <si>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</si>
  <si>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</si>
  <si>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</si>
  <si>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</si>
  <si>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</si>
  <si>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</si>
  <si>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</si>
  <si>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</si>
  <si>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</si>
  <si>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</si>
  <si>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</si>
  <si>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</si>
  <si>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</si>
  <si>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</si>
  <si>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</si>
  <si>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</si>
  <si>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</si>
  <si>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</si>
  <si>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</si>
  <si>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</si>
  <si>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</si>
  <si>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</si>
  <si>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</si>
  <si>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</si>
  <si>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</si>
  <si>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</si>
  <si>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</si>
  <si>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</si>
  <si>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</si>
  <si>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</si>
  <si>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</si>
  <si>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</si>
  <si>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</si>
  <si>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</si>
  <si>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</si>
  <si>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</si>
  <si>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</si>
  <si>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</si>
  <si>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</si>
  <si>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</si>
  <si>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</si>
  <si>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</si>
  <si>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</si>
  <si>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</si>
  <si>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</si>
  <si>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</si>
  <si>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</si>
  <si>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</si>
  <si>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</si>
  <si>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</si>
  <si>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</si>
  <si>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</si>
  <si>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</si>
  <si>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</si>
  <si>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</si>
  <si>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</si>
  <si>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</si>
  <si>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</si>
  <si>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</si>
  <si>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</si>
  <si>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</si>
  <si>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</si>
  <si>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</si>
  <si>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</si>
  <si>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</si>
  <si>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</si>
  <si>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</si>
  <si>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</si>
  <si>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</si>
  <si>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</si>
  <si>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</si>
  <si>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</si>
  <si>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</si>
  <si>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</si>
  <si>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</si>
  <si>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</si>
  <si>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</si>
  <si>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</si>
  <si>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</si>
  <si>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</si>
  <si>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</si>
  <si>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</si>
  <si>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</si>
  <si>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</si>
  <si>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</si>
  <si>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</si>
  <si>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</si>
  <si>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</si>
  <si>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</si>
  <si>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</si>
  <si>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</si>
  <si>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</si>
  <si>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</si>
  <si>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</si>
  <si>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</si>
  <si>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</si>
  <si>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</si>
  <si>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</si>
  <si>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</si>
  <si>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</si>
  <si>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</si>
  <si>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</si>
  <si>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</si>
  <si>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</si>
  <si>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</si>
  <si>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</si>
  <si>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</si>
  <si>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</si>
  <si>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</si>
  <si>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</si>
  <si>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</si>
  <si>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</si>
  <si>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</si>
  <si>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</si>
  <si>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</si>
  <si>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</si>
  <si>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</si>
  <si>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</si>
  <si>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</si>
  <si>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</si>
  <si>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</si>
  <si>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</si>
  <si>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</si>
  <si>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</si>
  <si>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</si>
  <si>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</si>
  <si>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</si>
  <si>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</si>
  <si>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</si>
  <si>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</si>
  <si>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</si>
  <si>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</si>
  <si>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</si>
  <si>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</si>
  <si>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</si>
  <si>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</si>
  <si>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</si>
  <si>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</si>
  <si>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</si>
  <si>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</si>
  <si>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</si>
  <si>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</si>
  <si>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</si>
  <si>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</si>
  <si>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</si>
  <si>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</si>
  <si>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</si>
  <si>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</si>
  <si>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</si>
  <si>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</si>
  <si>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</si>
  <si>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</si>
  <si>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</si>
  <si>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</si>
  <si>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</si>
  <si>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</si>
  <si>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</si>
  <si>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</si>
  <si>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</si>
  <si>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</si>
  <si>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</si>
  <si>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</si>
  <si>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</si>
  <si>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</si>
  <si>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</si>
  <si>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</si>
  <si>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</si>
  <si>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</si>
  <si>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</si>
  <si>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</si>
  <si>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</si>
  <si>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</si>
  <si>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</si>
  <si>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</si>
  <si>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</si>
  <si>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</si>
  <si>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</si>
  <si>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</si>
  <si>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</si>
  <si>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</si>
  <si>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</si>
  <si>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</si>
  <si>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</si>
  <si>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</si>
  <si>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</si>
  <si>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</si>
  <si>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</si>
  <si>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</si>
  <si>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</si>
  <si>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</si>
  <si>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</si>
  <si>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</si>
  <si>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</si>
  <si>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</si>
  <si>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</si>
  <si>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</si>
  <si>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</si>
  <si>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</si>
  <si>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</si>
  <si>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</si>
  <si>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</si>
  <si>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</si>
  <si>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</si>
  <si>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</si>
  <si>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</si>
  <si>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</si>
  <si>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</si>
  <si>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</si>
  <si>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</si>
  <si>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</si>
  <si>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</si>
  <si>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</si>
  <si>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</si>
  <si>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</si>
  <si>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</si>
  <si>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</si>
  <si>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</si>
  <si>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</si>
  <si>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</si>
  <si>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</si>
  <si>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</si>
  <si>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</si>
  <si>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</si>
  <si>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</si>
  <si>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</si>
  <si>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</si>
  <si>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</si>
  <si>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</si>
  <si>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</si>
  <si>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</si>
  <si>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</si>
  <si>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</si>
  <si>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</si>
  <si>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</si>
  <si>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</si>
  <si>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</si>
  <si>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</si>
  <si>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</si>
  <si>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</si>
  <si>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</si>
  <si>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</si>
  <si>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</si>
  <si>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</si>
  <si>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</si>
  <si>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</si>
  <si>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</si>
  <si>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</si>
  <si>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</si>
  <si>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</si>
  <si>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</si>
  <si>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</si>
  <si>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</si>
  <si>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</si>
  <si>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</si>
  <si>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</si>
  <si>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</si>
  <si>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</si>
  <si>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</si>
  <si>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</si>
  <si>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</si>
  <si>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</si>
  <si>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</si>
  <si>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</si>
  <si>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</si>
  <si>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</si>
  <si>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</si>
  <si>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</si>
  <si>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</si>
  <si>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</si>
  <si>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</si>
  <si>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</si>
  <si>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</si>
  <si>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</si>
  <si>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</si>
  <si>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</si>
  <si>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</si>
  <si>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</si>
  <si>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</si>
  <si>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</si>
  <si>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</si>
  <si>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</si>
  <si>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</si>
  <si>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</si>
  <si>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</si>
  <si>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</si>
  <si>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</si>
  <si>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</si>
  <si>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</si>
  <si>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</si>
  <si>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</si>
  <si>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</si>
  <si>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</si>
  <si>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</si>
  <si>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</si>
  <si>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</si>
  <si>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</si>
  <si>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</si>
  <si>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</si>
  <si>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</si>
  <si>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</si>
  <si>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</si>
  <si>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</si>
  <si>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</si>
  <si>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</si>
  <si>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</si>
  <si>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</si>
  <si>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</si>
  <si>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</si>
  <si>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</si>
  <si>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</si>
  <si>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</si>
  <si>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</si>
  <si>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</si>
  <si>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</si>
  <si>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</si>
  <si>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</si>
  <si>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</si>
  <si>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</si>
  <si>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</si>
  <si>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</si>
  <si>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</si>
  <si>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</si>
  <si>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</si>
  <si>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</si>
  <si>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</si>
  <si>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</si>
  <si>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</si>
  <si>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</si>
  <si>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</si>
  <si>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</si>
  <si>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</si>
  <si>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</si>
  <si>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</si>
  <si>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</si>
  <si>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</si>
  <si>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</si>
  <si>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</si>
  <si>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</si>
  <si>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</si>
  <si>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</si>
  <si>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</si>
  <si>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</si>
  <si>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</si>
  <si>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</si>
  <si>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</si>
  <si>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</si>
  <si>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</si>
  <si>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</si>
  <si>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</si>
  <si>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</si>
  <si>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</si>
  <si>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</si>
  <si>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</si>
  <si>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</si>
  <si>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</si>
  <si>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</si>
  <si>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</si>
  <si>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</si>
  <si>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</si>
  <si>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</si>
  <si>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</si>
  <si>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</si>
  <si>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</si>
  <si>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</si>
  <si>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</si>
  <si>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</si>
  <si>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</si>
  <si>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</si>
  <si>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</si>
  <si>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</si>
  <si>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</si>
  <si>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</si>
  <si>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</si>
  <si>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</si>
  <si>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</si>
  <si>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</si>
  <si>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</si>
  <si>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</si>
  <si>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</si>
  <si>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</si>
  <si>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</si>
  <si>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</si>
  <si>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</si>
  <si>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</si>
  <si>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</si>
  <si>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</si>
  <si>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</si>
  <si>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</si>
  <si>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</si>
  <si>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</si>
  <si>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</si>
  <si>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</si>
  <si>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</si>
  <si>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</si>
  <si>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</si>
  <si>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</si>
  <si>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</si>
  <si>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</si>
  <si>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</si>
  <si>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</si>
  <si>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</si>
  <si>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</si>
  <si>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</si>
  <si>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</si>
  <si>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</si>
  <si>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</si>
  <si>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</si>
  <si>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</si>
  <si>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</si>
  <si>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</si>
  <si>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</si>
  <si>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</si>
  <si>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</si>
  <si>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</si>
  <si>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</si>
  <si>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</si>
  <si>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</si>
  <si>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</si>
  <si>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</si>
  <si>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</si>
  <si>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</si>
  <si>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</si>
  <si>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</si>
  <si>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</si>
  <si>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</si>
  <si>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</si>
  <si>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</si>
  <si>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</si>
  <si>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</si>
  <si>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</si>
  <si>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</si>
  <si>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</si>
  <si>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</si>
  <si>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</si>
  <si>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</si>
  <si>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</si>
  <si>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</si>
  <si>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</si>
  <si>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</si>
  <si>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</si>
  <si>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</si>
  <si>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</si>
  <si>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</si>
  <si>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</si>
  <si>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</si>
  <si>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</si>
  <si>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</si>
  <si>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</si>
  <si>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</si>
  <si>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</si>
  <si>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</si>
  <si>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</si>
  <si>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</si>
  <si>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</si>
  <si>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</si>
  <si>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</si>
  <si>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</si>
  <si>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</si>
  <si>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</si>
  <si>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</si>
  <si>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</si>
  <si>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</si>
  <si>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</si>
  <si>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</si>
  <si>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</si>
  <si>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</si>
  <si>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</si>
  <si>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</si>
  <si>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</si>
  <si>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</si>
  <si>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</si>
  <si>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</si>
  <si>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</si>
  <si>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</si>
  <si>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</si>
  <si>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</si>
  <si>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</si>
  <si>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</si>
  <si>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</si>
  <si>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</si>
  <si>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</si>
  <si>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</si>
  <si>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</si>
  <si>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</si>
  <si>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</si>
  <si>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</si>
  <si>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</si>
  <si>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</si>
  <si>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</si>
  <si>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</si>
  <si>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</si>
  <si>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</si>
  <si>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</si>
  <si>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</si>
  <si>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</si>
  <si>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</si>
  <si>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</si>
  <si>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</si>
  <si>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</si>
  <si>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</si>
  <si>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</si>
  <si>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</si>
  <si>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</si>
  <si>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</si>
  <si>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</si>
  <si>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</si>
  <si>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</si>
  <si>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</si>
  <si>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</si>
  <si>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</si>
  <si>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</si>
  <si>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</si>
  <si>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</si>
  <si>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</si>
  <si>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</si>
  <si>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</si>
  <si>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</si>
  <si>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</si>
  <si>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</si>
  <si>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</si>
  <si>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</si>
  <si>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</si>
  <si>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</si>
  <si>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</si>
  <si>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</si>
  <si>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</si>
  <si>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</si>
  <si>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</si>
  <si>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</si>
  <si>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</si>
  <si>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</si>
  <si>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</si>
  <si>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</si>
  <si>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</si>
  <si>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</si>
  <si>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</si>
  <si>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</si>
  <si>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</si>
  <si>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</si>
  <si>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</si>
  <si>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</si>
  <si>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</si>
  <si>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</si>
  <si>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</si>
  <si>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</si>
  <si>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</si>
  <si>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</si>
  <si>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</si>
  <si>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</si>
  <si>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</si>
  <si>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</si>
  <si>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</si>
  <si>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</si>
  <si>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</si>
  <si>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</si>
  <si>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</si>
  <si>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</si>
  <si>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</si>
  <si>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</si>
  <si>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</si>
  <si>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</si>
  <si>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</si>
  <si>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</si>
  <si>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</si>
  <si>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</si>
  <si>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</si>
  <si>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</si>
  <si>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</si>
  <si>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</si>
  <si>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</si>
  <si>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</si>
  <si>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</si>
  <si>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</si>
  <si>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</si>
  <si>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</si>
  <si>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</si>
  <si>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</si>
  <si>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</si>
  <si>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</si>
  <si>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</si>
  <si>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</si>
  <si>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</si>
  <si>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</si>
  <si>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</si>
  <si>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</si>
  <si>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</si>
  <si>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</si>
  <si>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</si>
  <si>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</si>
  <si>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</si>
  <si>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</si>
  <si>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</si>
  <si>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</si>
  <si>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</si>
  <si>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</si>
  <si>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</si>
  <si>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</si>
  <si>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</si>
  <si>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</si>
  <si>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</si>
  <si>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</si>
  <si>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</si>
  <si>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</si>
  <si>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</si>
  <si>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</si>
  <si>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</si>
  <si>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</si>
  <si>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</si>
  <si>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</si>
  <si>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</si>
  <si>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</si>
  <si>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</si>
  <si>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</si>
  <si>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</si>
  <si>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</si>
  <si>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</si>
  <si>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</si>
  <si>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</si>
  <si>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</si>
  <si>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</si>
  <si>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</si>
  <si>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</si>
  <si>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</si>
  <si>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</si>
  <si>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</si>
  <si>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</si>
  <si>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</si>
  <si>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</si>
  <si>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</si>
  <si>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</si>
  <si>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</si>
  <si>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</si>
  <si>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</si>
  <si>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</si>
  <si>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</si>
  <si>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</si>
  <si>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</si>
  <si>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</si>
  <si>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</si>
  <si>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</si>
  <si>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</si>
  <si>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</si>
  <si>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</si>
  <si>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</si>
  <si>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</si>
  <si>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</si>
  <si>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</si>
  <si>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</si>
  <si>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</si>
  <si>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</si>
  <si>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</si>
  <si>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</si>
  <si>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</si>
  <si>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</si>
  <si>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</si>
  <si>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</si>
  <si>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</si>
  <si>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</si>
  <si>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</si>
  <si>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</si>
  <si>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</si>
  <si>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</si>
  <si>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</si>
  <si>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</si>
  <si>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</si>
  <si>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</si>
  <si>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</si>
  <si>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</si>
  <si>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</si>
  <si>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</si>
  <si>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</si>
  <si>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</si>
  <si>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</si>
  <si>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</si>
  <si>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</si>
  <si>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</si>
  <si>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</si>
  <si>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</si>
  <si>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</si>
  <si>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</si>
  <si>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</si>
  <si>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</si>
  <si>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</si>
  <si>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</si>
  <si>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</si>
  <si>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</si>
  <si>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</si>
  <si>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</si>
  <si>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</si>
  <si>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</si>
  <si>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</si>
  <si>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</si>
  <si>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</si>
  <si>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</si>
  <si>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</si>
  <si>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</si>
  <si>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</si>
  <si>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</si>
  <si>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</si>
  <si>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</si>
  <si>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</si>
  <si>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</si>
  <si>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</si>
  <si>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</si>
  <si>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</si>
  <si>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</si>
  <si>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</si>
  <si>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</si>
  <si>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</si>
  <si>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</si>
  <si>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</si>
  <si>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</si>
  <si>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</si>
  <si>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</si>
  <si>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</si>
  <si>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</si>
  <si>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</si>
  <si>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</si>
  <si>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</si>
  <si>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</si>
  <si>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</si>
  <si>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</si>
  <si>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</si>
  <si>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</si>
  <si>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</si>
  <si>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</si>
  <si>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</si>
  <si>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</si>
  <si>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</si>
  <si>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</si>
  <si>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</si>
  <si>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</si>
  <si>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</si>
  <si>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</si>
  <si>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</si>
  <si>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</si>
  <si>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</si>
  <si>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</si>
  <si>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</si>
  <si>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</si>
  <si>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</si>
  <si>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</si>
  <si>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</si>
  <si>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</si>
  <si>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</si>
  <si>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</si>
  <si>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</si>
  <si>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</si>
  <si>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</si>
  <si>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</si>
  <si>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</si>
  <si>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</si>
  <si>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</si>
  <si>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</si>
  <si>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</si>
  <si>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</si>
  <si>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</si>
  <si>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</si>
  <si>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</si>
  <si>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</si>
  <si>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</si>
  <si>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</si>
  <si>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</si>
  <si>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</si>
  <si>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</si>
  <si>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</si>
  <si>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</si>
  <si>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</si>
  <si>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</si>
  <si>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</si>
  <si>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</si>
  <si>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</si>
  <si>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</si>
  <si>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</si>
  <si>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</si>
  <si>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</si>
  <si>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</si>
  <si>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</si>
  <si>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</si>
  <si>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</si>
  <si>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</si>
  <si>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</si>
  <si>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</si>
  <si>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</si>
  <si>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</si>
  <si>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</si>
  <si>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</si>
  <si>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</si>
  <si>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</si>
  <si>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</si>
  <si>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</si>
  <si>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</si>
  <si>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</si>
  <si>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</si>
  <si>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</si>
  <si>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</si>
  <si>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</si>
  <si>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</si>
  <si>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</si>
  <si>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</si>
  <si>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</si>
  <si>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</si>
  <si>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</si>
  <si>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</si>
  <si>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</si>
  <si>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</si>
  <si>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</si>
  <si>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</si>
  <si>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</si>
  <si>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</si>
  <si>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</si>
  <si>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</si>
  <si>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</si>
  <si>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</si>
  <si>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</si>
  <si>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</si>
  <si>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</si>
  <si>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</si>
  <si>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</si>
  <si>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</si>
  <si>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</si>
  <si>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</si>
  <si>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</si>
  <si>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</si>
  <si>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</si>
  <si>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</si>
  <si>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</si>
  <si>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</si>
  <si>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</si>
  <si>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</si>
  <si>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</si>
  <si>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</si>
  <si>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</si>
  <si>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</si>
  <si>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</si>
  <si>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</si>
  <si>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</si>
  <si>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</si>
  <si>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</si>
  <si>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</si>
  <si>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</si>
  <si>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</si>
  <si>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</si>
  <si>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</si>
  <si>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</si>
  <si>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</si>
  <si>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</si>
  <si>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</si>
  <si>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</si>
  <si>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</si>
  <si>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</si>
  <si>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</si>
  <si>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</si>
  <si>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</si>
  <si>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</si>
  <si>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</si>
  <si>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</si>
  <si>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</si>
  <si>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</si>
  <si>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</si>
  <si>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</si>
  <si>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</si>
  <si>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</si>
  <si>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</si>
  <si>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</si>
  <si>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</si>
  <si>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</si>
  <si>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</si>
  <si>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</si>
  <si>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</si>
  <si>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</si>
  <si>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</si>
  <si>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</si>
  <si>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</si>
  <si>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</si>
  <si>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</si>
  <si>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</si>
  <si>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</si>
  <si>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</si>
  <si>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</si>
  <si>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</si>
  <si>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</si>
  <si>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</si>
  <si>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</si>
  <si>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</si>
  <si>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</si>
  <si>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</si>
  <si>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</si>
  <si>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</si>
  <si>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</si>
  <si>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</si>
  <si>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</si>
  <si>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</si>
  <si>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</si>
  <si>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</si>
  <si>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</si>
  <si>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</si>
  <si>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</si>
  <si>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</si>
  <si>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</si>
  <si>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</si>
  <si>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</si>
  <si>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</si>
  <si>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</si>
  <si>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</si>
  <si>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</si>
  <si>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</si>
  <si>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</si>
  <si>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</si>
  <si>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</si>
  <si>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</si>
  <si>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</si>
  <si>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</si>
  <si>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</si>
  <si>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</si>
  <si>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</si>
  <si>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</si>
  <si>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</si>
  <si>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</si>
  <si>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</si>
  <si>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</si>
  <si>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</si>
  <si>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</si>
  <si>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</si>
  <si>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</si>
  <si>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</si>
  <si>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</si>
  <si>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</si>
  <si>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</si>
  <si>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</si>
  <si>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</si>
  <si>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</si>
  <si>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</si>
  <si>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</si>
  <si>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</si>
  <si>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</si>
  <si>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</si>
  <si>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</si>
  <si>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</si>
  <si>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</si>
  <si>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</si>
  <si>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</si>
  <si>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</si>
  <si>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</si>
  <si>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</si>
  <si>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</si>
  <si>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</si>
  <si>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</si>
  <si>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</si>
  <si>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</si>
  <si>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</si>
  <si>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</si>
  <si>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</si>
  <si>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</si>
  <si>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</si>
  <si>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</si>
  <si>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</si>
  <si>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</si>
  <si>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</si>
  <si>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</si>
  <si>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</si>
  <si>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</si>
  <si>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</si>
  <si>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</si>
  <si>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</si>
  <si>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</si>
  <si>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</si>
  <si>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</si>
  <si>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</si>
  <si>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</si>
  <si>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</si>
  <si>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</si>
  <si>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</si>
  <si>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</si>
  <si>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</si>
  <si>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</si>
  <si>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</si>
  <si>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</si>
  <si>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</si>
  <si>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</si>
  <si>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</si>
  <si>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</si>
  <si>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</si>
  <si>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</si>
  <si>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</si>
  <si>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</si>
  <si>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</si>
  <si>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</si>
  <si>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</si>
  <si>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</si>
  <si>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</si>
  <si>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</si>
  <si>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</si>
  <si>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</si>
  <si>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</si>
  <si>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</si>
  <si>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</si>
  <si>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</si>
  <si>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</si>
  <si>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</si>
  <si>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</si>
  <si>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</si>
  <si>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</si>
  <si>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</si>
  <si>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</si>
  <si>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</si>
  <si>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</si>
  <si>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</si>
  <si>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</si>
  <si>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</si>
  <si>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</si>
  <si>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</si>
  <si>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</si>
  <si>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</si>
  <si>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</si>
  <si>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</si>
  <si>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</si>
  <si>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</si>
  <si>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</si>
  <si>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</si>
  <si>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</si>
  <si>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</si>
  <si>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</si>
  <si>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</si>
  <si>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</si>
  <si>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</si>
  <si>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</si>
  <si>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</si>
  <si>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</si>
  <si>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</si>
  <si>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</si>
  <si>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</si>
  <si>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</si>
  <si>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</si>
  <si>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</si>
  <si>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</si>
  <si>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</si>
  <si>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</si>
  <si>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</si>
  <si>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</si>
  <si>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</si>
  <si>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</si>
  <si>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</si>
  <si>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</si>
  <si>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</si>
  <si>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</si>
  <si>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</si>
  <si>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</si>
  <si>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</si>
  <si>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</si>
  <si>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</si>
  <si>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</si>
  <si>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</si>
  <si>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</si>
  <si>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</si>
  <si>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</si>
  <si>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</si>
  <si>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</si>
  <si>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</si>
  <si>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</si>
  <si>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</si>
  <si>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</si>
  <si>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</si>
  <si>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</si>
  <si>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</si>
  <si>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</si>
  <si>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</si>
  <si>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</si>
  <si>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</si>
  <si>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</si>
  <si>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</si>
  <si>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</si>
  <si>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</si>
  <si>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</si>
  <si>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</si>
  <si>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</si>
  <si>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</si>
  <si>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</si>
  <si>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</si>
  <si>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</si>
  <si>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</si>
  <si>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</si>
  <si>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</si>
  <si>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</si>
  <si>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</si>
  <si>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</si>
  <si>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</si>
  <si>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</si>
  <si>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</si>
  <si>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</si>
  <si>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</si>
  <si>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</si>
  <si>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</si>
  <si>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</si>
  <si>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</si>
  <si>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</si>
  <si>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</si>
  <si>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</si>
  <si>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</si>
  <si>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</si>
  <si>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</si>
  <si>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</si>
  <si>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</si>
  <si>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</si>
  <si>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</si>
  <si>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</si>
  <si>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</si>
  <si>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</si>
  <si>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</si>
  <si>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</si>
  <si>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</si>
  <si>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</si>
  <si>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</si>
  <si>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</si>
  <si>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</si>
  <si>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</si>
  <si>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</si>
  <si>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</si>
  <si>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</si>
  <si>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</si>
  <si>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</si>
  <si>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</si>
  <si>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</si>
  <si>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</si>
  <si>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</si>
  <si>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</si>
  <si>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</si>
  <si>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</si>
  <si>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</si>
  <si>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</si>
  <si>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</si>
  <si>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</si>
  <si>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</si>
  <si>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</si>
  <si>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</si>
  <si>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</si>
  <si>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</si>
  <si>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</si>
  <si>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</si>
  <si>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</si>
  <si>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</si>
  <si>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</si>
  <si>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</si>
  <si>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</si>
  <si>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</si>
  <si>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</si>
  <si>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</si>
  <si>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</si>
  <si>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</si>
  <si>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</si>
  <si>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</si>
  <si>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</si>
  <si>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</si>
  <si>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</si>
  <si>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</si>
  <si>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</si>
  <si>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</si>
  <si>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</si>
  <si>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</si>
  <si>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</si>
  <si>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</si>
  <si>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</si>
  <si>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</si>
  <si>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</si>
  <si>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</si>
  <si>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</si>
  <si>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</si>
  <si>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</si>
  <si>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</si>
  <si>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</si>
  <si>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</si>
  <si>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</si>
  <si>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</si>
  <si>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</si>
  <si>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</si>
  <si>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</si>
  <si>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</si>
  <si>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</si>
  <si>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</si>
  <si>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</si>
  <si>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</si>
  <si>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</si>
  <si>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</si>
  <si>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</si>
  <si>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</si>
  <si>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</si>
  <si>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</si>
  <si>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</si>
  <si>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</si>
  <si>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</si>
  <si>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</si>
  <si>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</si>
  <si>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</si>
  <si>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</si>
  <si>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</si>
  <si>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</si>
  <si>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</si>
  <si>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</si>
  <si>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</si>
  <si>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</si>
  <si>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</si>
  <si>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</si>
  <si>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</si>
  <si>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</si>
  <si>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</si>
  <si>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</si>
  <si>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</si>
  <si>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</si>
  <si>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</si>
  <si>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</si>
  <si>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</si>
  <si>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</si>
  <si>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</si>
  <si>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</si>
  <si>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</si>
  <si>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</si>
  <si>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</si>
  <si>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</si>
  <si>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</si>
  <si>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</si>
  <si>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</si>
  <si>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</si>
  <si>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</si>
  <si>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</si>
  <si>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</si>
  <si>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</si>
  <si>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</si>
  <si>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</si>
  <si>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</si>
  <si>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</si>
  <si>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</si>
  <si>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</si>
  <si>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</si>
  <si>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</si>
  <si>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</si>
  <si>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</si>
  <si>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</si>
  <si>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</si>
  <si>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</si>
  <si>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</si>
  <si>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</si>
  <si>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</si>
  <si>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</si>
  <si>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</si>
  <si>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</si>
  <si>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</si>
  <si>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</si>
  <si>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</si>
  <si>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</si>
  <si>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</si>
  <si>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</si>
  <si>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</si>
  <si>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</si>
  <si>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</si>
  <si>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</si>
  <si>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</si>
  <si>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</si>
  <si>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</si>
  <si>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</si>
  <si>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</si>
  <si>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</si>
  <si>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</si>
  <si>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</si>
  <si>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</si>
  <si>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</si>
  <si>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</si>
  <si>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</si>
  <si>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</si>
  <si>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</si>
  <si>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</si>
  <si>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</si>
  <si>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</si>
  <si>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</si>
  <si>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</si>
  <si>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</si>
  <si>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</si>
  <si>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</si>
  <si>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</si>
  <si>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</si>
  <si>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</si>
  <si>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</si>
  <si>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</si>
  <si>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</si>
  <si>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</si>
  <si>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</si>
  <si>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</si>
  <si>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</si>
  <si>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</si>
  <si>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</si>
  <si>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</si>
  <si>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</si>
  <si>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</si>
  <si>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</si>
  <si>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</si>
  <si>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</si>
  <si>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</si>
  <si>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</si>
  <si>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</si>
  <si>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</si>
  <si>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</si>
  <si>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</si>
  <si>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</si>
  <si>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</si>
  <si>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</si>
  <si>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</si>
  <si>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</si>
  <si>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</si>
  <si>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</si>
  <si>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</si>
  <si>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</si>
  <si>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</si>
  <si>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</si>
  <si>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</si>
  <si>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</si>
  <si>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</si>
  <si>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</si>
  <si>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</si>
  <si>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</si>
  <si>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</si>
  <si>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</si>
  <si>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</si>
  <si>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</si>
  <si>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</si>
  <si>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</si>
  <si>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</si>
  <si>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</si>
  <si>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</si>
  <si>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</si>
  <si>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</si>
  <si>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</si>
  <si>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</si>
  <si>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</si>
  <si>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</si>
  <si>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</si>
  <si>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</si>
  <si>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</si>
  <si>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</si>
  <si>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</si>
  <si>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</si>
  <si>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</si>
  <si>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</si>
  <si>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</si>
  <si>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</si>
  <si>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</si>
  <si>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</si>
  <si>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</si>
  <si>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</si>
  <si>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</si>
  <si>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</si>
  <si>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</si>
  <si>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</si>
  <si>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</si>
  <si>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</si>
  <si>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</si>
  <si>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</si>
  <si>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</si>
  <si>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</si>
  <si>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</si>
  <si>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</si>
  <si>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</si>
  <si>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</si>
  <si>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</si>
  <si>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</si>
  <si>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</si>
  <si>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</si>
  <si>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</si>
  <si>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</si>
  <si>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</si>
  <si>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</si>
  <si>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</si>
  <si>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</si>
  <si>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</si>
  <si>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</si>
  <si>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</si>
  <si>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</si>
  <si>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</si>
  <si>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</si>
  <si>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</si>
  <si>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</si>
  <si>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</si>
  <si>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</si>
  <si>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</si>
  <si>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</si>
  <si>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</si>
  <si>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</si>
  <si>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</si>
  <si>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</si>
  <si>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</si>
  <si>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</si>
  <si>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</si>
  <si>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</si>
  <si>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</si>
  <si>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</si>
  <si>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</si>
  <si>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</si>
  <si>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</si>
  <si>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</si>
  <si>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</si>
  <si>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</si>
  <si>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</si>
  <si>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</si>
  <si>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</si>
  <si>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</si>
  <si>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</si>
  <si>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</si>
  <si>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</si>
  <si>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</si>
  <si>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</si>
  <si>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</si>
  <si>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</si>
  <si>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</si>
  <si>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</si>
  <si>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</si>
  <si>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</si>
  <si>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</si>
  <si>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</si>
  <si>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</si>
  <si>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</si>
  <si>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</si>
  <si>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</si>
  <si>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</si>
  <si>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</si>
  <si>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</si>
  <si>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</si>
  <si>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</si>
  <si>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</si>
  <si>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</si>
  <si>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</si>
  <si>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</si>
  <si>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</si>
  <si>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</si>
  <si>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</si>
  <si>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</si>
  <si>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</si>
  <si>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</si>
  <si>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</si>
  <si>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</si>
  <si>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</si>
  <si>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</si>
  <si>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</si>
  <si>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</si>
  <si>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</si>
  <si>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</si>
  <si>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</si>
  <si>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</si>
  <si>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</si>
  <si>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</si>
  <si>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</si>
  <si>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</si>
  <si>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</si>
  <si>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</si>
  <si>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</si>
  <si>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</si>
  <si>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</si>
  <si>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</si>
  <si>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</si>
  <si>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</si>
  <si>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</si>
  <si>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</si>
  <si>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</si>
  <si>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</si>
  <si>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</si>
  <si>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</si>
  <si>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</si>
  <si>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</si>
  <si>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</si>
  <si>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</si>
  <si>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</si>
  <si>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</si>
  <si>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</si>
  <si>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</si>
  <si>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</si>
  <si>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</si>
  <si>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</si>
  <si>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</si>
  <si>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</si>
  <si>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</si>
  <si>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</si>
  <si>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</si>
  <si>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</si>
  <si>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</si>
  <si>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</si>
  <si>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</si>
  <si>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</si>
  <si>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</si>
  <si>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</si>
  <si>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</si>
  <si>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</si>
  <si>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</si>
  <si>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</si>
  <si>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</si>
  <si>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</si>
  <si>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</si>
  <si>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</si>
  <si>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</si>
  <si>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</si>
  <si>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</si>
  <si>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</si>
  <si>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</si>
  <si>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</si>
  <si>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</si>
  <si>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</si>
  <si>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</si>
  <si>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</si>
  <si>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</si>
  <si>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</si>
  <si>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</si>
  <si>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</si>
  <si>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</si>
  <si>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</si>
  <si>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</si>
  <si>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</si>
  <si>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</si>
  <si>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</si>
  <si>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</si>
  <si>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</si>
  <si>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</si>
  <si>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</si>
  <si>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</si>
  <si>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</si>
  <si>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</si>
  <si>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</si>
  <si>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</si>
  <si>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</si>
  <si>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</si>
  <si>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</si>
  <si>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</si>
  <si>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</si>
  <si>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</si>
  <si>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</si>
  <si>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</si>
  <si>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</si>
  <si>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</si>
  <si>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</si>
  <si>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</si>
  <si>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</si>
  <si>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</si>
  <si>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</si>
  <si>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</si>
  <si>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</si>
  <si>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</si>
  <si>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</si>
  <si>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</si>
  <si>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</si>
  <si>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</si>
  <si>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</si>
  <si>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</si>
  <si>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</si>
  <si>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</si>
  <si>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</si>
  <si>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</si>
  <si>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</si>
  <si>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</si>
  <si>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</si>
  <si>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</si>
  <si>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</si>
  <si>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</si>
  <si>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</si>
  <si>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</si>
  <si>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</si>
  <si>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</si>
  <si>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</si>
  <si>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</si>
  <si>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</si>
  <si>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</si>
  <si>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</si>
  <si>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</si>
  <si>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</si>
  <si>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</si>
  <si>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</si>
  <si>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</si>
  <si>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</si>
  <si>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</si>
  <si>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</si>
  <si>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</si>
  <si>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</si>
  <si>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</si>
  <si>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</si>
  <si>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</si>
  <si>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</si>
  <si>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</si>
  <si>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</si>
  <si>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</si>
  <si>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</si>
  <si>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</si>
  <si>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</si>
  <si>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</si>
  <si>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</si>
  <si>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</si>
  <si>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</si>
  <si>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</si>
  <si>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</si>
  <si>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</si>
  <si>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</si>
  <si>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</si>
  <si>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</si>
  <si>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</si>
  <si>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</si>
  <si>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</si>
  <si>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</si>
  <si>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</si>
  <si>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</si>
  <si>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</si>
  <si>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</si>
  <si>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</si>
  <si>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</si>
  <si>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</si>
  <si>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</si>
  <si>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</si>
  <si>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</si>
  <si>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</si>
  <si>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</si>
  <si>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</si>
  <si>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</si>
  <si>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</si>
  <si>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</si>
  <si>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</si>
  <si>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</si>
  <si>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</si>
  <si>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</si>
  <si>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</si>
  <si>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</si>
  <si>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</si>
  <si>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</si>
  <si>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</si>
  <si>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</si>
  <si>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</si>
  <si>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</si>
  <si>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</si>
  <si>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</si>
  <si>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</si>
  <si>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</si>
  <si>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</si>
  <si>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</si>
  <si>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</si>
  <si>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</si>
  <si>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</si>
  <si>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</si>
  <si>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</si>
  <si>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</si>
  <si>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</si>
  <si>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</si>
  <si>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</si>
  <si>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</si>
  <si>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</si>
  <si>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</si>
  <si>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</si>
  <si>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</si>
  <si>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</si>
  <si>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</si>
  <si>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</si>
  <si>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</si>
  <si>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</si>
  <si>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</si>
  <si>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</si>
  <si>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</si>
  <si>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</si>
  <si>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</si>
  <si>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</si>
  <si>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</si>
  <si>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</si>
  <si>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</si>
  <si>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</si>
  <si>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</si>
  <si>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</si>
  <si>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</si>
  <si>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</si>
  <si>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</si>
  <si>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</si>
  <si>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</si>
  <si>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</si>
  <si>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</si>
  <si>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</si>
  <si>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</si>
  <si>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</si>
  <si>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</si>
  <si>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</si>
  <si>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</si>
  <si>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</si>
  <si>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</si>
  <si>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</si>
  <si>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</si>
  <si>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</si>
  <si>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</si>
  <si>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</si>
  <si>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</si>
  <si>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</si>
  <si>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</si>
  <si>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</si>
  <si>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</si>
  <si>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</si>
  <si>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</si>
  <si>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</si>
  <si>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</si>
  <si>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</si>
  <si>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</si>
  <si>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</si>
  <si>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</si>
  <si>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</si>
  <si>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</si>
  <si>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</si>
  <si>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</si>
  <si>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</si>
  <si>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</si>
  <si>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</si>
  <si>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</si>
  <si>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</si>
  <si>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</si>
  <si>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</si>
  <si>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</si>
  <si>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</si>
  <si>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</si>
  <si>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</si>
  <si>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</si>
  <si>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</si>
  <si>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</si>
  <si>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</si>
  <si>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</si>
  <si>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</si>
  <si>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</si>
  <si>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</si>
  <si>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</si>
  <si>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</si>
  <si>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</si>
  <si>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</si>
  <si>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</si>
  <si>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</si>
  <si>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</si>
  <si>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</si>
  <si>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</si>
  <si>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</si>
  <si>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</si>
  <si>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</si>
  <si>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</si>
  <si>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</si>
  <si>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</si>
  <si>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</si>
  <si>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</si>
  <si>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</si>
  <si>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</si>
  <si>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</si>
  <si>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</si>
  <si>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</si>
  <si>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</si>
  <si>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</si>
  <si>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</si>
  <si>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</si>
  <si>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</si>
  <si>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</si>
  <si>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</si>
  <si>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</si>
  <si>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</si>
  <si>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</si>
  <si>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</si>
  <si>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</si>
  <si>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</si>
  <si>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</si>
  <si>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</si>
  <si>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</si>
  <si>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</si>
  <si>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</si>
  <si>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</si>
  <si>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</si>
  <si>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</si>
  <si>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</si>
  <si>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</si>
  <si>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</si>
  <si>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</si>
  <si>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</si>
  <si>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</si>
  <si>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</si>
  <si>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</si>
  <si>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</si>
  <si>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</si>
  <si>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</si>
  <si>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</si>
  <si>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</si>
  <si>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</si>
  <si>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</si>
  <si>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</si>
  <si>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</si>
  <si>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</si>
  <si>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</si>
  <si>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</si>
  <si>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</si>
  <si>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</si>
  <si>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</si>
  <si>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</si>
  <si>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</si>
  <si>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</si>
  <si>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</si>
  <si>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</si>
  <si>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</si>
  <si>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</si>
  <si>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</si>
  <si>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</si>
  <si>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</si>
  <si>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</si>
  <si>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</si>
  <si>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</si>
  <si>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</si>
  <si>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</si>
  <si>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</si>
  <si>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</si>
  <si>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</si>
  <si>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</si>
  <si>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</si>
  <si>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</si>
  <si>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</si>
  <si>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</si>
  <si>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</si>
  <si>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</si>
  <si>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</si>
  <si>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</si>
  <si>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</si>
  <si>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</si>
  <si>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</si>
  <si>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</si>
  <si>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</si>
  <si>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</si>
  <si>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</si>
  <si>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</si>
  <si>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</si>
  <si>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</si>
  <si>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</si>
  <si>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</si>
  <si>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</si>
  <si>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</si>
  <si>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</si>
  <si>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</si>
  <si>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</si>
  <si>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</si>
  <si>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</si>
  <si>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</si>
  <si>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</si>
  <si>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</si>
  <si>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</si>
  <si>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</si>
  <si>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</si>
  <si>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</si>
  <si>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</si>
  <si>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</si>
  <si>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</si>
  <si>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</si>
  <si>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</si>
  <si>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</si>
  <si>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</si>
  <si>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</si>
  <si>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</si>
  <si>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</si>
  <si>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</si>
  <si>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</si>
  <si>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</si>
  <si>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</si>
  <si>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</si>
  <si>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</si>
  <si>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</si>
  <si>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</si>
  <si>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</si>
  <si>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</si>
  <si>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</si>
  <si>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</si>
  <si>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</si>
  <si>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</si>
  <si>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</si>
  <si>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</si>
  <si>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</si>
  <si>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</si>
  <si>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</si>
  <si>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</si>
  <si>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</si>
  <si>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</si>
  <si>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</si>
  <si>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</si>
  <si>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</si>
  <si>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</si>
  <si>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</si>
  <si>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</si>
  <si>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</si>
  <si>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</si>
  <si>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</si>
  <si>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</si>
  <si>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</si>
  <si>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</si>
  <si>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</si>
  <si>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</si>
  <si>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</si>
  <si>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</si>
  <si>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</si>
  <si>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</si>
  <si>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</si>
  <si>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</si>
  <si>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</si>
  <si>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</si>
  <si>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</si>
  <si>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</si>
  <si>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</si>
  <si>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</si>
  <si>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</si>
  <si>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</si>
  <si>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</si>
  <si>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</si>
  <si>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</si>
  <si>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</si>
  <si>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</si>
  <si>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</si>
  <si>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</si>
  <si>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</si>
  <si>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</si>
  <si>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</si>
  <si>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</si>
  <si>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</si>
  <si>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</si>
  <si>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</si>
  <si>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</si>
  <si>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</si>
  <si>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</si>
  <si>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</si>
  <si>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</si>
  <si>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</si>
  <si>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</si>
  <si>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</si>
  <si>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</si>
  <si>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</si>
  <si>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</si>
  <si>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</si>
  <si>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</si>
  <si>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</si>
  <si>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</si>
  <si>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</si>
  <si>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</si>
  <si>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</si>
  <si>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</si>
  <si>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</si>
  <si>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</si>
  <si>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</si>
  <si>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</si>
  <si>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</si>
  <si>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</si>
  <si>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</si>
  <si>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</si>
  <si>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</si>
  <si>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</si>
  <si>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</si>
  <si>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</si>
  <si>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</si>
  <si>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</si>
  <si>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</si>
  <si>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</si>
  <si>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</si>
  <si>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</si>
  <si>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</si>
  <si>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</si>
  <si>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</si>
  <si>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</si>
  <si>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</si>
  <si>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</si>
  <si>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</si>
  <si>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</si>
  <si>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</si>
  <si>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</si>
  <si>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</si>
  <si>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</si>
  <si>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</si>
  <si>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</si>
  <si>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</si>
  <si>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</si>
  <si>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</si>
  <si>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</si>
  <si>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</si>
  <si>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</si>
  <si>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</si>
  <si>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</si>
  <si>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</si>
  <si>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</si>
  <si>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</si>
  <si>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</si>
  <si>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</si>
  <si>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</si>
  <si>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</si>
  <si>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</si>
  <si>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</si>
  <si>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</si>
  <si>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</si>
  <si>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</si>
  <si>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</si>
  <si>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</si>
  <si>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</si>
  <si>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</si>
  <si>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</si>
  <si>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</si>
  <si>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</si>
  <si>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</si>
  <si>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</si>
  <si>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</si>
  <si>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</si>
  <si>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</si>
  <si>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</si>
  <si>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</si>
  <si>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</si>
  <si>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</si>
  <si>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</si>
  <si>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</si>
  <si>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</si>
  <si>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</si>
  <si>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</si>
  <si>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</si>
  <si>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</si>
  <si>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</si>
  <si>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</si>
  <si>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</si>
  <si>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</si>
  <si>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</si>
  <si>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</si>
  <si>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</si>
  <si>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</si>
  <si>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</si>
  <si>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</si>
  <si>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</si>
  <si>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</si>
  <si>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</si>
  <si>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</si>
  <si>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</si>
  <si>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</si>
  <si>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</si>
  <si>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</si>
  <si>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</si>
  <si>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</si>
  <si>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</si>
  <si>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</si>
  <si>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</si>
  <si>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</si>
  <si>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</si>
  <si>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</si>
  <si>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</si>
  <si>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</si>
  <si>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</si>
  <si>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</si>
  <si>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</si>
  <si>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</si>
  <si>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</si>
  <si>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</si>
  <si>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</si>
  <si>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</si>
  <si>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</si>
  <si>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</si>
  <si>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</si>
  <si>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</si>
  <si>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</si>
  <si>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</si>
  <si>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</si>
  <si>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</si>
  <si>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</si>
  <si>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</si>
  <si>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</si>
  <si>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</si>
  <si>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</si>
  <si>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</si>
  <si>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</si>
  <si>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</si>
  <si>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</si>
  <si>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</si>
  <si>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</si>
  <si>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</si>
  <si>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</si>
  <si>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</si>
  <si>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</si>
  <si>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</si>
  <si>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</si>
  <si>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</si>
  <si>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</si>
  <si>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</si>
  <si>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</si>
  <si>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</si>
  <si>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</si>
  <si>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</si>
  <si>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</si>
  <si>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</si>
  <si>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</si>
  <si>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</si>
  <si>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</si>
  <si>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</si>
  <si>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</si>
  <si>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</si>
  <si>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</si>
  <si>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</si>
  <si>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</si>
  <si>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</si>
  <si>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</si>
  <si>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</si>
  <si>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</si>
  <si>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</si>
  <si>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</si>
  <si>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</si>
  <si>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</si>
  <si>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</si>
  <si>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</si>
  <si>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</si>
  <si>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</si>
  <si>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</si>
  <si>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</si>
  <si>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</si>
  <si>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</si>
  <si>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</si>
  <si>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</si>
  <si>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</si>
  <si>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</si>
  <si>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</si>
  <si>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</si>
  <si>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</si>
  <si>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</si>
  <si>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</si>
  <si>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</si>
  <si>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</si>
  <si>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</si>
  <si>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</si>
  <si>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</si>
  <si>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</si>
  <si>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</si>
  <si>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</si>
  <si>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</si>
  <si>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</si>
  <si>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</si>
  <si>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</si>
  <si>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</si>
  <si>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</si>
  <si>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</si>
  <si>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</si>
  <si>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</si>
  <si>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</si>
  <si>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</si>
  <si>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</si>
  <si>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</si>
  <si>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</si>
  <si>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</si>
  <si>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</si>
  <si>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</si>
  <si>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</si>
  <si>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</si>
  <si>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</si>
  <si>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</si>
  <si>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</si>
  <si>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</si>
  <si>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</si>
  <si>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</si>
  <si>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</si>
  <si>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</si>
  <si>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</si>
  <si>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</si>
  <si>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</si>
  <si>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</si>
  <si>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</si>
  <si>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</si>
  <si>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</si>
  <si>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</si>
  <si>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</si>
  <si>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</si>
  <si>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</si>
  <si>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</si>
  <si>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</si>
  <si>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</si>
  <si>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</si>
  <si>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</si>
  <si>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</si>
  <si>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</si>
  <si>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</si>
  <si>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</si>
  <si>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</si>
  <si>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</si>
  <si>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</si>
  <si>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</si>
  <si>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</si>
  <si>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</si>
  <si>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</si>
  <si>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</si>
  <si>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</si>
  <si>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</si>
  <si>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</si>
  <si>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</si>
  <si>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</si>
  <si>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</si>
  <si>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</si>
  <si>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</si>
  <si>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</si>
  <si>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</si>
  <si>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</si>
  <si>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</si>
  <si>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</si>
  <si>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</si>
  <si>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</si>
  <si>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</si>
  <si>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</si>
  <si>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</si>
  <si>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</si>
  <si>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</si>
  <si>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</si>
  <si>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</si>
  <si>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</si>
  <si>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</si>
  <si>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</si>
  <si>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</si>
  <si>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</si>
  <si>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</si>
  <si>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</si>
  <si>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</si>
  <si>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</si>
  <si>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</si>
  <si>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</si>
  <si>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</si>
  <si>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</si>
  <si>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</si>
  <si>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</si>
  <si>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</si>
  <si>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</si>
  <si>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</si>
  <si>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</si>
  <si>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</si>
  <si>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</si>
  <si>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</si>
  <si>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</si>
  <si>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</si>
  <si>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</si>
  <si>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</si>
  <si>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</si>
  <si>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</si>
  <si>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</si>
  <si>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</si>
  <si>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</si>
  <si>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</si>
  <si>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</si>
  <si>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</si>
  <si>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</si>
  <si>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</si>
  <si>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</si>
  <si>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</si>
  <si>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</si>
  <si>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</si>
  <si>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</si>
  <si>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</si>
  <si>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</si>
  <si>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</si>
  <si>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</si>
  <si>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</si>
  <si>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</si>
  <si>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</si>
  <si>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</si>
  <si>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</si>
  <si>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</si>
  <si>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</si>
  <si>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</si>
  <si>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</si>
  <si>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</si>
  <si>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</si>
  <si>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</si>
  <si>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</si>
  <si>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</si>
  <si>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</si>
  <si>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</si>
  <si>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</si>
  <si>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</si>
  <si>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</si>
  <si>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</si>
  <si>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</si>
  <si>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</si>
  <si>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</si>
  <si>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</si>
  <si>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</si>
  <si>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</si>
  <si>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</si>
  <si>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</si>
  <si>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</si>
  <si>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</si>
  <si>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</si>
  <si>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</si>
  <si>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</si>
  <si>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</si>
  <si>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</si>
  <si>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</si>
  <si>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</si>
  <si>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</si>
  <si>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</si>
  <si>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</si>
  <si>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</si>
  <si>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</si>
  <si>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</si>
  <si>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</si>
  <si>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</si>
  <si>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</si>
  <si>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</si>
  <si>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</si>
  <si>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</si>
  <si>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</si>
  <si>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</si>
  <si>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</si>
  <si>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</si>
  <si>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</si>
  <si>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</si>
  <si>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</si>
  <si>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</si>
  <si>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</si>
  <si>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</si>
  <si>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</si>
  <si>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</si>
  <si>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</si>
  <si>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</si>
  <si>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</si>
  <si>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</si>
  <si>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</si>
  <si>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</si>
  <si>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</si>
  <si>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</si>
  <si>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</si>
  <si>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</si>
  <si>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</si>
  <si>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</si>
  <si>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</si>
  <si>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</si>
  <si>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</si>
  <si>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</si>
  <si>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</si>
  <si>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</si>
  <si>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</si>
  <si>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</si>
  <si>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</si>
  <si>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</si>
  <si>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</si>
  <si>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</si>
  <si>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</si>
  <si>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</si>
  <si>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</si>
  <si>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</si>
  <si>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</si>
  <si>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</si>
  <si>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</si>
  <si>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</si>
  <si>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</si>
  <si>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</si>
  <si>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</si>
  <si>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</si>
  <si>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</si>
  <si>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</si>
  <si>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</si>
  <si>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</si>
  <si>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</si>
  <si>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</si>
  <si>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</si>
  <si>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</si>
  <si>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</si>
  <si>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</si>
  <si>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</si>
  <si>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</si>
  <si>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</si>
  <si>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</si>
  <si>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</si>
  <si>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</si>
  <si>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</si>
  <si>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</si>
  <si>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</si>
  <si>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</si>
  <si>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</si>
  <si>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</si>
  <si>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</si>
  <si>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</si>
  <si>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</si>
  <si>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</si>
  <si>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</si>
  <si>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</si>
  <si>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</si>
  <si>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</si>
  <si>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</si>
  <si>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</si>
  <si>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</si>
  <si>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</si>
  <si>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</si>
  <si>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</si>
  <si>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</si>
  <si>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</si>
  <si>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</si>
  <si>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</si>
  <si>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</si>
  <si>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</si>
  <si>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</si>
  <si>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</si>
  <si>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</si>
  <si>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</si>
  <si>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</si>
  <si>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</si>
  <si>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</si>
  <si>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</si>
  <si>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</si>
  <si>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</si>
  <si>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</si>
  <si>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</si>
  <si>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</si>
  <si>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</si>
  <si>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</si>
  <si>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</si>
  <si>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</si>
  <si>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</si>
  <si>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</si>
  <si>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</si>
  <si>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</si>
  <si>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</si>
  <si>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</si>
  <si>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</si>
  <si>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</si>
  <si>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</si>
  <si>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</si>
  <si>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</si>
  <si>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</si>
  <si>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</si>
  <si>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</si>
  <si>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</si>
  <si>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</si>
  <si>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</si>
  <si>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</si>
  <si>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</si>
  <si>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</si>
  <si>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</si>
  <si>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</si>
  <si>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</si>
  <si>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</si>
  <si>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</si>
  <si>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</si>
  <si>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</si>
  <si>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</si>
  <si>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</si>
  <si>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</si>
  <si>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</si>
  <si>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</si>
  <si>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</si>
  <si>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</si>
  <si>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</si>
  <si>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</si>
  <si>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</si>
  <si>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</si>
  <si>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</si>
  <si>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</si>
  <si>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</si>
  <si>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</si>
  <si>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</si>
  <si>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</si>
  <si>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</si>
  <si>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</si>
  <si>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</si>
  <si>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</si>
  <si>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</si>
  <si>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</si>
  <si>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</si>
  <si>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</si>
  <si>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</si>
  <si>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</si>
  <si>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</si>
  <si>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</si>
  <si>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</si>
  <si>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</si>
  <si>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</si>
  <si>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</si>
  <si>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</si>
  <si>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</si>
  <si>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</si>
  <si>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</si>
  <si>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</si>
  <si>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</si>
  <si>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</si>
  <si>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</si>
  <si>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</si>
  <si>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</si>
  <si>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</si>
  <si>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</si>
  <si>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</si>
  <si>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</si>
  <si>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</si>
  <si>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</si>
  <si>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</si>
  <si>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</si>
  <si>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</si>
  <si>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</si>
  <si>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</si>
  <si>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</si>
  <si>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</si>
  <si>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</si>
  <si>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</si>
  <si>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</si>
  <si>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</si>
  <si>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</si>
  <si>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</si>
  <si>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</si>
  <si>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</si>
  <si>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</si>
  <si>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</si>
  <si>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</si>
  <si>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</si>
  <si>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</si>
  <si>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</si>
  <si>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</si>
  <si>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</si>
  <si>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</si>
  <si>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</si>
  <si>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</si>
  <si>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</si>
  <si>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</si>
  <si>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</si>
  <si>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</si>
  <si>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</si>
  <si>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</si>
  <si>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</si>
  <si>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</si>
  <si>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</si>
  <si>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</si>
  <si>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</si>
  <si>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</si>
  <si>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</si>
  <si>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</si>
  <si>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</si>
  <si>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</si>
  <si>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</si>
  <si>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</si>
  <si>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</si>
  <si>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</si>
  <si>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</si>
  <si>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</si>
  <si>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</si>
  <si>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</si>
  <si>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</si>
  <si>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</si>
  <si>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</si>
  <si>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</si>
  <si>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</si>
  <si>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</si>
  <si>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</si>
  <si>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</si>
  <si>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</si>
  <si>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</si>
  <si>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</si>
  <si>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</si>
  <si>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</si>
  <si>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</si>
  <si>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</si>
  <si>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</si>
  <si>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</si>
  <si>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</si>
  <si>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</si>
  <si>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</si>
  <si>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</si>
  <si>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</si>
  <si>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</si>
  <si>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</si>
  <si>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</si>
  <si>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</si>
  <si>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</si>
  <si>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</si>
  <si>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</si>
  <si>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</si>
  <si>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</si>
  <si>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</si>
  <si>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</si>
  <si>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</si>
  <si>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</si>
  <si>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</si>
  <si>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</si>
  <si>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</si>
  <si>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</si>
  <si>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</si>
  <si>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</si>
  <si>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</si>
  <si>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</si>
  <si>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</si>
  <si>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</si>
  <si>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</si>
  <si>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</si>
  <si>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</si>
  <si>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</si>
  <si>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</si>
  <si>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</si>
  <si>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</si>
  <si>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</si>
  <si>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</si>
  <si>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</si>
  <si>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</si>
  <si>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</si>
  <si>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</si>
  <si>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</si>
  <si>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</si>
  <si>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</si>
  <si>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</si>
  <si>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</si>
  <si>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</si>
  <si>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</si>
  <si>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</si>
  <si>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</si>
  <si>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</si>
  <si>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</si>
  <si>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</si>
  <si>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</si>
  <si>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</si>
  <si>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</si>
  <si>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</si>
  <si>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</si>
  <si>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</si>
  <si>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</si>
  <si>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</si>
  <si>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</si>
  <si>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</si>
  <si>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</si>
  <si>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</si>
  <si>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</si>
  <si>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</si>
  <si>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</si>
  <si>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</si>
  <si>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</si>
  <si>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</si>
  <si>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</si>
  <si>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</si>
  <si>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</si>
  <si>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</si>
  <si>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</si>
  <si>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</si>
  <si>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</si>
  <si>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</si>
  <si>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</si>
  <si>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</si>
  <si>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</si>
  <si>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</si>
  <si>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</si>
  <si>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</si>
  <si>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</si>
  <si>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</si>
  <si>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</si>
  <si>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</si>
  <si>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</si>
  <si>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</si>
  <si>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</si>
  <si>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</si>
  <si>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</si>
  <si>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</si>
  <si>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</si>
  <si>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</si>
  <si>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</si>
  <si>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</si>
  <si>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</si>
  <si>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</si>
  <si>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</si>
  <si>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</si>
  <si>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</si>
  <si>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</si>
  <si>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</si>
  <si>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</si>
  <si>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</si>
  <si>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</si>
  <si>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</si>
  <si>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</si>
  <si>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</si>
  <si>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</si>
  <si>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</si>
  <si>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</si>
  <si>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</si>
  <si>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</si>
  <si>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</si>
  <si>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</si>
  <si>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</si>
  <si>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</si>
  <si>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</si>
  <si>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</si>
  <si>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</si>
  <si>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</si>
  <si>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</si>
  <si>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</si>
  <si>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</si>
  <si>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</si>
  <si>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</si>
  <si>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</si>
  <si>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</si>
  <si>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</si>
  <si>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</si>
  <si>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</si>
  <si>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</si>
  <si>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</si>
  <si>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</si>
  <si>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</si>
  <si>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</si>
  <si>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</si>
  <si>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</si>
  <si>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</si>
  <si>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</si>
  <si>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</si>
  <si>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</si>
  <si>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</si>
  <si>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</si>
  <si>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</si>
  <si>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</si>
  <si>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</si>
  <si>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</si>
  <si>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</si>
  <si>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</si>
  <si>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</si>
  <si>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</si>
  <si>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</si>
  <si>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</si>
  <si>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</si>
  <si>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</si>
  <si>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</si>
  <si>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</si>
  <si>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</si>
  <si>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</si>
  <si>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</si>
  <si>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</si>
  <si>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</si>
  <si>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</si>
  <si>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</si>
  <si>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</si>
  <si>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</si>
  <si>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</si>
  <si>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</si>
  <si>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</si>
  <si>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</si>
  <si>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</si>
  <si>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</si>
  <si>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</si>
  <si>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</si>
  <si>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</si>
  <si>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</si>
  <si>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</si>
  <si>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</si>
  <si>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</si>
  <si>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</si>
  <si>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</si>
  <si>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</si>
  <si>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</si>
  <si>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</si>
  <si>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</si>
  <si>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</si>
  <si>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</si>
  <si>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</si>
  <si>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</si>
  <si>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</si>
  <si>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</si>
  <si>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</si>
  <si>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</si>
  <si>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</si>
  <si>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</si>
  <si>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</si>
  <si>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</si>
  <si>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</si>
  <si>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</si>
  <si>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</si>
  <si>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</si>
  <si>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</si>
  <si>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</si>
  <si>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</si>
  <si>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</si>
  <si>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</si>
  <si>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</si>
  <si>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</si>
  <si>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</si>
  <si>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</si>
  <si>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</si>
  <si>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</si>
  <si>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</si>
  <si>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</si>
  <si>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</si>
  <si>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</si>
  <si>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</si>
  <si>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</si>
  <si>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</si>
  <si>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</si>
  <si>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</si>
  <si>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</si>
  <si>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</si>
  <si>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</si>
  <si>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</si>
  <si>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</si>
  <si>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</si>
  <si>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</si>
  <si>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</si>
  <si>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</si>
  <si>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</si>
  <si>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</si>
  <si>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</si>
  <si>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</si>
  <si>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</si>
  <si>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</si>
  <si>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</si>
  <si>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</si>
  <si>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</si>
  <si>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</si>
  <si>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</si>
  <si>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</si>
  <si>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</si>
  <si>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</si>
  <si>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</si>
  <si>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</si>
  <si>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</si>
  <si>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</si>
  <si>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</si>
  <si>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</si>
  <si>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</si>
  <si>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</si>
  <si>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</si>
  <si>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</si>
  <si>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</si>
  <si>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</si>
  <si>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</si>
  <si>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</si>
  <si>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</si>
  <si>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</si>
  <si>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</si>
  <si>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</si>
  <si>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</si>
  <si>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</si>
  <si>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</si>
  <si>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</si>
  <si>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</si>
  <si>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</si>
  <si>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</si>
  <si>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</si>
  <si>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</si>
  <si>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</si>
  <si>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</si>
  <si>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</si>
  <si>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</si>
  <si>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</si>
  <si>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</si>
  <si>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</si>
  <si>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</si>
  <si>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</si>
  <si>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</si>
  <si>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</si>
  <si>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</si>
  <si>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</si>
  <si>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</si>
  <si>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</si>
  <si>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</si>
  <si>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</si>
  <si>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</si>
  <si>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</si>
  <si>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</si>
  <si>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</si>
  <si>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</si>
  <si>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</si>
  <si>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</si>
  <si>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</si>
  <si>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</si>
  <si>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</si>
  <si>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</si>
  <si>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</si>
  <si>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</si>
  <si>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</si>
  <si>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</si>
  <si>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</si>
  <si>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</si>
  <si>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</si>
  <si>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</si>
  <si>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</si>
  <si>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</si>
  <si>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</si>
  <si>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</si>
  <si>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</si>
  <si>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</si>
  <si>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</si>
  <si>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</si>
  <si>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</si>
  <si>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</si>
  <si>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</si>
  <si>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</si>
  <si>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</si>
  <si>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</si>
  <si>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</si>
  <si>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</si>
  <si>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</si>
  <si>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</si>
  <si>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</si>
  <si>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</si>
  <si>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</si>
  <si>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</si>
  <si>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</si>
  <si>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</si>
  <si>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</si>
  <si>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</si>
  <si>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</si>
  <si>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</si>
  <si>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</si>
  <si>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</si>
  <si>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</si>
  <si>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</si>
  <si>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</si>
  <si>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</si>
  <si>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</si>
  <si>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</si>
  <si>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</si>
  <si>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</si>
  <si>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</si>
  <si>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</si>
  <si>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</si>
  <si>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</si>
  <si>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</si>
  <si>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</si>
  <si>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</si>
  <si>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</si>
  <si>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</si>
  <si>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</si>
  <si>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</si>
  <si>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</si>
  <si>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</si>
  <si>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</si>
  <si>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</si>
  <si>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</si>
  <si>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</si>
  <si>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</si>
  <si>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</si>
  <si>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</si>
  <si>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</si>
  <si>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</si>
  <si>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</si>
  <si>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</si>
  <si>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</si>
  <si>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</si>
  <si>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</si>
  <si>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</si>
  <si>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</si>
  <si>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</si>
  <si>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</si>
  <si>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</si>
  <si>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</si>
  <si>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</si>
  <si>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</si>
  <si>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</si>
  <si>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</si>
  <si>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</si>
  <si>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</si>
  <si>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</si>
  <si>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</si>
  <si>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</si>
  <si>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</si>
  <si>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</si>
  <si>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</si>
  <si>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</si>
  <si>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</si>
  <si>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</si>
  <si>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</si>
  <si>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</si>
  <si>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</si>
  <si>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</si>
  <si>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</si>
  <si>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</si>
  <si>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</si>
  <si>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</si>
  <si>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</si>
  <si>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</si>
  <si>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</si>
  <si>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</si>
  <si>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</si>
  <si>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</si>
  <si>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</si>
  <si>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</si>
  <si>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</si>
  <si>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</si>
  <si>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</si>
  <si>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</si>
  <si>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</si>
  <si>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</si>
  <si>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</si>
  <si>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</si>
  <si>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</si>
  <si>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</si>
  <si>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</si>
  <si>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</si>
  <si>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</si>
  <si>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</si>
  <si>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</si>
  <si>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</si>
  <si>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</si>
  <si>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</si>
  <si>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</si>
  <si>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</si>
  <si>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</si>
  <si>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</si>
  <si>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</si>
  <si>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</si>
  <si>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</si>
  <si>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</si>
  <si>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</si>
  <si>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</si>
  <si>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</si>
  <si>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</si>
  <si>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</si>
  <si>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</si>
  <si>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</si>
  <si>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</si>
  <si>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</si>
  <si>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</si>
  <si>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</si>
  <si>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</si>
  <si>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</si>
  <si>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</si>
  <si>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</si>
  <si>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</si>
  <si>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</si>
  <si>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</si>
  <si>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</si>
  <si>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</si>
  <si>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</si>
  <si>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</si>
  <si>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</si>
  <si>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</si>
  <si>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</si>
  <si>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</si>
  <si>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</si>
  <si>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</si>
  <si>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</si>
  <si>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</si>
  <si>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</si>
  <si>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</si>
  <si>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</si>
  <si>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</si>
  <si>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</si>
  <si>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</si>
  <si>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</si>
  <si>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</si>
  <si>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</si>
  <si>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</si>
  <si>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</si>
  <si>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</si>
  <si>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</si>
  <si>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</si>
  <si>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</si>
  <si>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</si>
  <si>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</si>
  <si>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</si>
  <si>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</si>
  <si>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</si>
  <si>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</si>
  <si>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</si>
  <si>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</si>
  <si>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</si>
  <si>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</si>
  <si>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</si>
  <si>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</si>
  <si>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</si>
  <si>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</si>
  <si>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</si>
  <si>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</si>
  <si>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</si>
  <si>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</si>
  <si>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</si>
  <si>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</si>
  <si>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</si>
  <si>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</si>
  <si>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</si>
  <si>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</si>
  <si>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</si>
  <si>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</si>
  <si>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</si>
  <si>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</si>
  <si>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</si>
  <si>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</si>
  <si>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</si>
  <si>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</si>
  <si>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</si>
  <si>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</si>
  <si>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</si>
  <si>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</si>
  <si>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</si>
  <si>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</si>
  <si>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</si>
  <si>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</si>
  <si>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</si>
  <si>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</si>
  <si>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</si>
  <si>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</si>
  <si>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</si>
  <si>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</si>
  <si>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</si>
  <si>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</si>
  <si>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</si>
  <si>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</si>
  <si>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</si>
  <si>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</si>
  <si>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</si>
  <si>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</si>
  <si>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</si>
  <si>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</si>
  <si>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</si>
  <si>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</si>
  <si>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</si>
  <si>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</si>
  <si>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</si>
  <si>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</si>
  <si>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</si>
  <si>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</si>
  <si>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</si>
  <si>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</si>
  <si>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</si>
  <si>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</si>
  <si>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</si>
  <si>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</si>
  <si>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</si>
  <si>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</si>
  <si>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</si>
  <si>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</si>
  <si>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</si>
  <si>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</si>
  <si>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</si>
  <si>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</si>
  <si>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</si>
  <si>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</si>
  <si>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</si>
  <si>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</si>
  <si>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</si>
  <si>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</si>
  <si>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</si>
  <si>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</si>
  <si>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</si>
  <si>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</si>
  <si>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</si>
  <si>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</si>
  <si>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</si>
  <si>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</si>
  <si>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</si>
  <si>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</si>
  <si>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</si>
  <si>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</si>
  <si>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</si>
  <si>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</si>
  <si>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</si>
  <si>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</si>
  <si>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</si>
  <si>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</si>
  <si>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</si>
  <si>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</si>
  <si>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</si>
  <si>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</si>
  <si>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</si>
  <si>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</si>
  <si>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</si>
  <si>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</si>
  <si>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</si>
  <si>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</si>
  <si>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</si>
  <si>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</si>
  <si>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</si>
  <si>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</si>
  <si>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</si>
  <si>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</si>
  <si>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</si>
  <si>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</si>
  <si>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</si>
  <si>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</si>
  <si>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</si>
  <si>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</si>
  <si>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</si>
  <si>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</si>
  <si>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</si>
  <si>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</si>
  <si>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</si>
  <si>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</si>
  <si>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</si>
  <si>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</si>
  <si>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</si>
  <si>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</si>
  <si>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</si>
  <si>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</si>
  <si>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</si>
  <si>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</si>
  <si>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</si>
  <si>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</si>
  <si>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</si>
  <si>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</si>
  <si>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</si>
  <si>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</si>
  <si>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</si>
  <si>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</si>
  <si>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</si>
  <si>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</si>
  <si>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</si>
  <si>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</si>
  <si>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</si>
  <si>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</si>
  <si>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</si>
  <si>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</si>
  <si>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</si>
  <si>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</si>
  <si>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</si>
  <si>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</si>
  <si>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</si>
  <si>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</si>
  <si>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</si>
  <si>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</si>
  <si>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</si>
  <si>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</si>
  <si>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</si>
  <si>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</si>
  <si>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</si>
  <si>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</si>
  <si>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</si>
  <si>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</si>
  <si>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</si>
  <si>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</si>
  <si>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</si>
  <si>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</si>
  <si>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</si>
  <si>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</si>
  <si>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</si>
  <si>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</si>
  <si>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</si>
  <si>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</si>
  <si>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</si>
  <si>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</si>
  <si>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</si>
  <si>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</si>
  <si>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</si>
  <si>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</si>
  <si>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</si>
  <si>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</si>
  <si>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</si>
  <si>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</si>
  <si>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</si>
  <si>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</si>
  <si>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</si>
  <si>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</si>
  <si>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</si>
  <si>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</si>
  <si>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</si>
  <si>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</si>
  <si>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</si>
  <si>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</si>
  <si>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</si>
  <si>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</si>
  <si>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</si>
  <si>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</si>
  <si>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</si>
  <si>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</si>
  <si>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</si>
  <si>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</si>
  <si>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</si>
  <si>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</si>
  <si>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</si>
  <si>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</si>
  <si>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</si>
  <si>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</si>
  <si>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</si>
  <si>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</si>
  <si>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</si>
  <si>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</si>
  <si>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</si>
  <si>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</si>
  <si>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</si>
  <si>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</si>
  <si>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</si>
  <si>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</si>
  <si>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</si>
  <si>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</si>
  <si>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</si>
  <si>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</si>
  <si>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</si>
  <si>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</si>
  <si>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</si>
  <si>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</si>
  <si>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</si>
  <si>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</si>
  <si>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</si>
  <si>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</si>
  <si>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</si>
  <si>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</si>
  <si>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</si>
  <si>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</si>
  <si>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</si>
  <si>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</si>
  <si>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</si>
  <si>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</si>
  <si>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</si>
  <si>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</si>
  <si>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</si>
  <si>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</si>
  <si>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</si>
  <si>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</si>
  <si>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</si>
  <si>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</si>
  <si>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</si>
  <si>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</si>
  <si>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</si>
  <si>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</si>
  <si>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</si>
  <si>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</si>
  <si>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</si>
  <si>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</si>
  <si>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</si>
  <si>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</si>
  <si>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</si>
  <si>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</si>
  <si>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</si>
  <si>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</si>
  <si>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</si>
  <si>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</si>
  <si>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</si>
  <si>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</si>
  <si>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</si>
  <si>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</si>
  <si>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</si>
  <si>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</si>
  <si>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</si>
  <si>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</si>
  <si>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</si>
  <si>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</si>
  <si>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</si>
  <si>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</si>
  <si>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</si>
  <si>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</si>
  <si>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</si>
  <si>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</si>
  <si>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</si>
  <si>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</si>
  <si>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</si>
  <si>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</si>
  <si>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</si>
  <si>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</si>
  <si>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</si>
  <si>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</si>
  <si>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</si>
  <si>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</si>
  <si>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</si>
  <si>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</si>
  <si>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</si>
  <si>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</si>
  <si>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</si>
  <si>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</si>
  <si>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</si>
  <si>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</si>
  <si>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</si>
  <si>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</si>
  <si>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</si>
  <si>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</si>
  <si>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</si>
  <si>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</si>
  <si>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</si>
  <si>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</si>
  <si>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</si>
  <si>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</si>
  <si>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</si>
  <si>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</si>
  <si>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</si>
  <si>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</si>
  <si>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</si>
  <si>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</si>
  <si>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</si>
  <si>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</si>
  <si>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</si>
  <si>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</si>
  <si>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</si>
  <si>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</si>
  <si>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</si>
  <si>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</si>
  <si>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</si>
  <si>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</si>
  <si>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</si>
  <si>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</si>
  <si>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</si>
  <si>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</si>
  <si>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</si>
  <si>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</si>
  <si>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</si>
  <si>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</si>
  <si>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</si>
  <si>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</si>
  <si>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</si>
  <si>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</si>
  <si>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</si>
  <si>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</si>
  <si>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</si>
  <si>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</si>
  <si>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</si>
  <si>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</si>
  <si>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</si>
  <si>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</si>
  <si>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</si>
  <si>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</si>
  <si>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</si>
  <si>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</si>
  <si>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</si>
  <si>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</si>
  <si>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</si>
  <si>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</si>
  <si>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</si>
  <si>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</si>
  <si>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</si>
  <si>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</si>
  <si>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</si>
  <si>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</si>
  <si>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</si>
  <si>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</si>
  <si>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</si>
  <si>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</si>
  <si>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</si>
  <si>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</si>
  <si>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</si>
  <si>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</si>
  <si>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</si>
  <si>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</si>
  <si>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</si>
  <si>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</si>
  <si>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</si>
  <si>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</si>
  <si>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</si>
  <si>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</si>
  <si>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</si>
  <si>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</si>
  <si>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</si>
  <si>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</si>
  <si>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</si>
  <si>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</si>
  <si>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</si>
  <si>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</si>
  <si>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</si>
  <si>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</si>
  <si>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</si>
  <si>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</si>
  <si>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</si>
  <si>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</si>
  <si>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</si>
  <si>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</si>
  <si>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</si>
  <si>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</si>
  <si>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</si>
  <si>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</si>
  <si>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</si>
  <si>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</si>
  <si>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</si>
  <si>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</si>
  <si>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</si>
  <si>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</si>
  <si>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</si>
  <si>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</si>
  <si>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</si>
  <si>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</si>
  <si>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</si>
  <si>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</si>
  <si>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</si>
  <si>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</si>
  <si>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</si>
  <si>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</si>
  <si>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</si>
  <si>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</si>
  <si>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</si>
  <si>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</si>
  <si>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</si>
  <si>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</si>
  <si>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</si>
  <si>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</si>
  <si>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</si>
  <si>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</si>
  <si>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</si>
  <si>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</si>
  <si>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</si>
  <si>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</si>
  <si>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</si>
  <si>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</si>
  <si>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</si>
  <si>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</si>
  <si>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</si>
  <si>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</si>
  <si>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</si>
  <si>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</si>
  <si>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</si>
  <si>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</si>
  <si>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</si>
  <si>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</si>
  <si>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</si>
  <si>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</si>
  <si>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</si>
  <si>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</si>
  <si>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</si>
  <si>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</si>
  <si>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</si>
  <si>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</si>
  <si>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</si>
  <si>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</si>
  <si>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</si>
  <si>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</si>
  <si>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</si>
  <si>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</si>
  <si>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</si>
  <si>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</si>
  <si>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</si>
  <si>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</si>
  <si>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</si>
  <si>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</si>
  <si>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</si>
  <si>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</si>
  <si>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</si>
  <si>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</si>
  <si>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</si>
  <si>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</si>
  <si>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</si>
  <si>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</si>
  <si>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</si>
  <si>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</si>
  <si>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</si>
  <si>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</si>
  <si>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</si>
  <si>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</si>
  <si>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</si>
  <si>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</si>
  <si>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</si>
  <si>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</si>
  <si>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</si>
  <si>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</si>
  <si>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</si>
  <si>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</si>
  <si>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</si>
  <si>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</si>
  <si>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</si>
  <si>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</si>
  <si>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</si>
  <si>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</si>
  <si>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</si>
  <si>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</si>
  <si>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</si>
  <si>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</si>
  <si>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</si>
  <si>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</si>
  <si>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</si>
  <si>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</si>
  <si>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</si>
  <si>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</si>
  <si>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</si>
  <si>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</si>
  <si>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</si>
  <si>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</si>
  <si>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</si>
  <si>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</si>
  <si>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</si>
  <si>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</si>
  <si>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</si>
  <si>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</si>
  <si>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</si>
  <si>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</si>
  <si>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</si>
  <si>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</si>
  <si>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</si>
  <si>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</si>
  <si>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</si>
  <si>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</si>
  <si>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</si>
  <si>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</si>
  <si>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</si>
  <si>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</si>
  <si>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</si>
  <si>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</si>
  <si>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</si>
  <si>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</si>
  <si>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</si>
  <si>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</si>
  <si>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</si>
  <si>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</si>
  <si>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</si>
  <si>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</si>
  <si>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</si>
  <si>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</si>
  <si>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</si>
  <si>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</si>
  <si>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</si>
  <si>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</si>
  <si>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</si>
  <si>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</si>
  <si>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</si>
  <si>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</si>
  <si>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</si>
  <si>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</si>
  <si>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</si>
  <si>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</si>
  <si>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</si>
  <si>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</si>
  <si>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</si>
  <si>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</si>
  <si>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</si>
  <si>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</si>
  <si>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</si>
  <si>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</si>
  <si>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</si>
  <si>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</si>
  <si>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</si>
  <si>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</si>
  <si>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</si>
  <si>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</si>
  <si>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</si>
  <si>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</si>
  <si>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</si>
  <si>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</si>
  <si>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</si>
  <si>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</si>
  <si>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</si>
  <si>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</si>
  <si>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</si>
  <si>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</si>
  <si>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</si>
  <si>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</si>
  <si>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</si>
  <si>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</si>
  <si>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</si>
  <si>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</si>
  <si>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</si>
  <si>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</si>
  <si>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</si>
  <si>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</si>
  <si>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</si>
  <si>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</si>
  <si>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</si>
  <si>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</si>
  <si>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</si>
  <si>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</si>
  <si>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</si>
  <si>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</si>
  <si>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</si>
  <si>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</si>
  <si>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</si>
  <si>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</si>
  <si>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</si>
  <si>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</si>
  <si>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</si>
  <si>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</si>
  <si>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</si>
  <si>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</si>
  <si>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</si>
  <si>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</si>
  <si>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</si>
  <si>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</si>
  <si>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</si>
  <si>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</si>
  <si>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</si>
  <si>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</si>
  <si>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</si>
  <si>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</si>
  <si>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</si>
  <si>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</si>
  <si>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</si>
  <si>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</si>
  <si>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</si>
  <si>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</si>
  <si>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</si>
  <si>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</si>
  <si>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</si>
  <si>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</si>
  <si>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</si>
  <si>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</si>
  <si>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</si>
  <si>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</si>
  <si>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</si>
  <si>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</si>
  <si>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</si>
  <si>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</si>
  <si>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</si>
  <si>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</si>
  <si>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</si>
  <si>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</si>
  <si>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</si>
  <si>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</si>
  <si>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</si>
  <si>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</si>
  <si>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</si>
  <si>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</si>
  <si>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</si>
  <si>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</si>
  <si>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</si>
  <si>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</si>
  <si>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</si>
  <si>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</si>
  <si>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</si>
  <si>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</si>
  <si>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</si>
  <si>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</si>
  <si>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</si>
  <si>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</si>
  <si>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</si>
  <si>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</si>
  <si>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</si>
  <si>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</si>
  <si>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</si>
  <si>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</si>
  <si>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</si>
  <si>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</si>
  <si>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</si>
  <si>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</si>
  <si>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</si>
  <si>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</si>
  <si>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</si>
  <si>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</si>
  <si>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</si>
  <si>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</si>
  <si>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</si>
  <si>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</si>
  <si>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</si>
  <si>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</si>
  <si>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</si>
  <si>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</si>
  <si>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</si>
  <si>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</si>
  <si>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</si>
  <si>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</si>
  <si>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</si>
  <si>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</si>
  <si>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</si>
  <si>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</si>
  <si>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</si>
  <si>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</si>
  <si>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</si>
  <si>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</si>
  <si>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</si>
  <si>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</si>
  <si>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</si>
  <si>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</si>
  <si>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</si>
  <si>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</si>
  <si>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</si>
  <si>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</si>
  <si>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</si>
  <si>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</si>
  <si>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</si>
  <si>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</si>
  <si>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</si>
  <si>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</si>
  <si>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</si>
  <si>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</si>
  <si>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</si>
  <si>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</si>
  <si>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</si>
  <si>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</si>
  <si>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</si>
  <si>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</si>
  <si>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</si>
  <si>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</si>
  <si>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</si>
  <si>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</si>
  <si>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</si>
  <si>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</si>
  <si>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</si>
  <si>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</si>
  <si>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</si>
  <si>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</si>
  <si>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</si>
  <si>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</si>
  <si>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</si>
  <si>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</si>
  <si>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</si>
  <si>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</si>
  <si>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</si>
  <si>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</si>
  <si>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</si>
  <si>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</si>
  <si>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</si>
  <si>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</si>
  <si>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</si>
  <si>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</si>
  <si>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</si>
  <si>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</si>
  <si>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</si>
  <si>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</si>
  <si>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</si>
  <si>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</si>
  <si>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</si>
  <si>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</si>
  <si>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</si>
  <si>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</si>
  <si>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</si>
  <si>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</si>
  <si>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</si>
  <si>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</si>
  <si>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</si>
  <si>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</si>
  <si>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</si>
  <si>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</si>
  <si>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</si>
  <si>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</si>
  <si>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</si>
  <si>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</si>
  <si>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</si>
  <si>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</si>
  <si>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</si>
  <si>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</si>
  <si>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</si>
  <si>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</si>
  <si>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</si>
  <si>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</si>
  <si>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</si>
  <si>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</si>
  <si>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</si>
  <si>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</si>
  <si>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</si>
  <si>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</si>
  <si>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</si>
  <si>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</si>
  <si>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</si>
  <si>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</si>
  <si>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</si>
  <si>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</si>
  <si>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</si>
  <si>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</si>
  <si>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</si>
  <si>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</si>
  <si>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</si>
  <si>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</si>
  <si>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</si>
  <si>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</si>
  <si>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</si>
  <si>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</si>
  <si>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</si>
  <si>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</si>
  <si>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</si>
  <si>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</si>
  <si>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</si>
  <si>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</si>
  <si>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</si>
  <si>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</si>
  <si>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</si>
  <si>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</si>
  <si>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</si>
  <si>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</si>
  <si>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</si>
  <si>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</si>
  <si>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</si>
  <si>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</si>
  <si>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</si>
  <si>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</si>
  <si>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</si>
  <si>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</si>
  <si>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</si>
  <si>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</si>
  <si>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</si>
  <si>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</si>
  <si>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</si>
  <si>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</si>
  <si>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</si>
  <si>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</si>
  <si>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</si>
  <si>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</si>
  <si>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</si>
  <si>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</si>
  <si>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</si>
  <si>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</si>
  <si>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</si>
  <si>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</si>
  <si>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</si>
  <si>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</si>
  <si>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</si>
  <si>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</si>
  <si>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</si>
  <si>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</si>
  <si>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</si>
  <si>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</si>
  <si>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</si>
  <si>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</si>
  <si>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</si>
  <si>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</si>
  <si>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</si>
  <si>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</si>
  <si>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</si>
  <si>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</si>
  <si>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</si>
  <si>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</si>
  <si>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</si>
  <si>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</si>
  <si>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</si>
  <si>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</si>
  <si>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</si>
  <si>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</si>
  <si>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</si>
  <si>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</si>
  <si>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</si>
  <si>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</si>
  <si>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</si>
  <si>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</si>
  <si>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</si>
  <si>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</si>
  <si>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</si>
  <si>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</si>
  <si>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</si>
  <si>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</si>
  <si>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</si>
  <si>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</si>
  <si>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</si>
  <si>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</si>
  <si>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</si>
  <si>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</si>
  <si>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</si>
  <si>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</si>
  <si>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</si>
  <si>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</si>
  <si>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</si>
  <si>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</si>
  <si>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</si>
  <si>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</si>
  <si>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</si>
  <si>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</si>
  <si>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</si>
  <si>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</si>
  <si>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</si>
  <si>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</si>
  <si>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</si>
  <si>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</si>
  <si>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</si>
  <si>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</si>
  <si>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</si>
  <si>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</si>
  <si>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</si>
  <si>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</si>
  <si>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</si>
  <si>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</si>
  <si>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</si>
  <si>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</si>
  <si>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</si>
  <si>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</si>
  <si>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</si>
  <si>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</si>
  <si>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</si>
  <si>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</si>
  <si>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</si>
  <si>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</si>
  <si>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</si>
  <si>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</si>
  <si>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</si>
  <si>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</si>
  <si>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</si>
  <si>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</si>
  <si>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</si>
  <si>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</si>
  <si>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</si>
  <si>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</si>
  <si>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</si>
  <si>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</si>
  <si>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</si>
  <si>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</si>
  <si>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</si>
  <si>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</si>
  <si>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</si>
  <si>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</si>
  <si>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</si>
  <si>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</si>
  <si>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</si>
  <si>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</si>
  <si>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</si>
  <si>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</si>
  <si>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</si>
  <si>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</si>
  <si>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</si>
  <si>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</si>
  <si>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</si>
  <si>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</si>
  <si>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</si>
  <si>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</si>
  <si>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</si>
  <si>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</si>
  <si>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</si>
  <si>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</si>
  <si>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</si>
  <si>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</si>
  <si>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</si>
  <si>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</si>
  <si>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</si>
  <si>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</si>
  <si>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</si>
  <si>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</si>
  <si>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</si>
  <si>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</si>
  <si>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</si>
  <si>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</si>
  <si>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</si>
  <si>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</si>
  <si>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</si>
  <si>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</si>
  <si>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</si>
  <si>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</si>
  <si>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</si>
  <si>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</si>
  <si>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</si>
  <si>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</si>
  <si>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</si>
  <si>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</si>
  <si>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</si>
  <si>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</si>
  <si>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</si>
  <si>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</si>
  <si>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</si>
  <si>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</si>
  <si>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</si>
  <si>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</si>
  <si>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</si>
  <si>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</si>
  <si>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</si>
  <si>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</si>
  <si>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</si>
  <si>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</si>
  <si>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</si>
  <si>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</si>
  <si>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</si>
  <si>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</si>
  <si>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</si>
  <si>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</si>
  <si>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</si>
  <si>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</si>
  <si>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</si>
  <si>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</si>
  <si>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</si>
  <si>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</si>
  <si>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</si>
  <si>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</si>
  <si>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</si>
  <si>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</si>
  <si>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</si>
  <si>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</si>
  <si>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</si>
  <si>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</si>
  <si>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</si>
  <si>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</si>
  <si>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</si>
  <si>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</si>
  <si>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</si>
  <si>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</si>
  <si>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</si>
  <si>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</si>
  <si>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</si>
  <si>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</si>
  <si>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</si>
  <si>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</si>
  <si>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</si>
  <si>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</si>
  <si>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</si>
  <si>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</si>
  <si>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</si>
  <si>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</si>
  <si>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</si>
  <si>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</si>
  <si>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</si>
  <si>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</si>
  <si>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</si>
  <si>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</si>
  <si>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</si>
  <si>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</si>
  <si>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</si>
  <si>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</si>
  <si>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</si>
  <si>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</si>
  <si>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</si>
  <si>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</si>
  <si>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</si>
  <si>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</si>
  <si>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</si>
  <si>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</si>
  <si>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</si>
  <si>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</si>
  <si>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</si>
  <si>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</si>
  <si>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</si>
  <si>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</si>
  <si>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</si>
  <si>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</si>
  <si>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</si>
  <si>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</si>
  <si>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</si>
  <si>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</si>
  <si>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</si>
  <si>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</si>
  <si>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</si>
  <si>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</si>
  <si>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</si>
  <si>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</si>
  <si>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</si>
  <si>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</si>
  <si>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</si>
  <si>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</si>
  <si>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</si>
  <si>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</si>
  <si>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</si>
  <si>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</si>
  <si>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</si>
  <si>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</si>
  <si>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</si>
  <si>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</si>
  <si>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</si>
  <si>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</si>
  <si>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</si>
  <si>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</si>
  <si>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</si>
  <si>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</si>
  <si>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</si>
  <si>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</si>
  <si>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</si>
  <si>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</si>
  <si>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</si>
  <si>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</si>
  <si>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</si>
  <si>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</si>
  <si>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</si>
  <si>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</si>
  <si>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</si>
  <si>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</si>
  <si>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</si>
  <si>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</si>
  <si>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</si>
  <si>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</si>
  <si>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</si>
  <si>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</si>
  <si>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</si>
  <si>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</si>
  <si>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</si>
  <si>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</si>
  <si>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</si>
  <si>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</si>
  <si>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</si>
  <si>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</si>
  <si>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</si>
  <si>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</si>
  <si>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</si>
  <si>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</si>
  <si>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</si>
  <si>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</si>
  <si>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</si>
  <si>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</si>
  <si>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</si>
  <si>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</si>
  <si>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</si>
  <si>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</si>
  <si>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</si>
  <si>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</si>
  <si>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</si>
  <si>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</si>
  <si>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</si>
  <si>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</si>
  <si>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</si>
  <si>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</si>
  <si>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</si>
  <si>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</si>
  <si>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</si>
  <si>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</si>
  <si>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</si>
  <si>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</si>
  <si>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</si>
  <si>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</si>
  <si>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</si>
  <si>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</si>
  <si>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</si>
  <si>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</si>
  <si>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</si>
  <si>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</si>
  <si>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</si>
  <si>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</si>
  <si>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</si>
  <si>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</si>
  <si>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</si>
  <si>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</si>
  <si>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</si>
  <si>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</si>
  <si>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</si>
  <si>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</si>
  <si>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</si>
  <si>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</si>
  <si>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</si>
  <si>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</si>
  <si>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</si>
  <si>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</si>
  <si>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</si>
  <si>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</si>
  <si>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</si>
  <si>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</si>
  <si>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</si>
  <si>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</si>
  <si>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</si>
  <si>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</si>
  <si>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</si>
  <si>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</si>
  <si>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</si>
  <si>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</si>
  <si>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</si>
  <si>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</si>
  <si>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</si>
  <si>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</si>
  <si>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</si>
  <si>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</si>
  <si>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</si>
  <si>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</si>
  <si>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</si>
  <si>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</si>
  <si>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</si>
  <si>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</si>
  <si>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</si>
  <si>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</si>
  <si>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</si>
  <si>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</si>
  <si>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</si>
  <si>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</si>
  <si>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</si>
  <si>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</si>
  <si>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</si>
  <si>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</si>
  <si>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</si>
  <si>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</si>
  <si>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</si>
  <si>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</si>
  <si>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</si>
  <si>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</si>
  <si>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</si>
  <si>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</si>
  <si>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</si>
  <si>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</si>
  <si>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</si>
  <si>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</si>
  <si>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</si>
  <si>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</si>
  <si>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</si>
  <si>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</si>
  <si>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</si>
  <si>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</si>
  <si>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</si>
  <si>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</si>
  <si>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</si>
  <si>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</si>
  <si>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</si>
  <si>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</si>
  <si>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</si>
  <si>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</si>
  <si>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</si>
  <si>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</si>
  <si>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</si>
  <si>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</si>
  <si>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</si>
  <si>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</si>
  <si>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</si>
  <si>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</si>
  <si>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</si>
  <si>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</si>
  <si>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</si>
  <si>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</si>
  <si>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</si>
  <si>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</si>
  <si>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</si>
  <si>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</si>
  <si>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</si>
  <si>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</si>
  <si>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</si>
  <si>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</si>
  <si>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</si>
  <si>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</si>
  <si>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</si>
  <si>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</si>
  <si>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</si>
  <si>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</si>
  <si>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</si>
  <si>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</si>
  <si>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</si>
  <si>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</si>
  <si>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</si>
  <si>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</si>
  <si>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</si>
  <si>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</si>
  <si>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</si>
  <si>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</si>
  <si>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</si>
  <si>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</si>
  <si>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</si>
  <si>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</si>
  <si>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</si>
  <si>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</si>
  <si>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</si>
  <si>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</si>
  <si>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</si>
  <si>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</si>
  <si>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</si>
  <si>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</si>
  <si>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</si>
  <si>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</si>
  <si>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</si>
  <si>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</si>
  <si>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</si>
  <si>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</si>
  <si>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</si>
  <si>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</si>
  <si>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</si>
  <si>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</si>
  <si>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</si>
  <si>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</si>
  <si>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</si>
  <si>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</si>
  <si>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</si>
  <si>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</si>
  <si>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</si>
  <si>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</si>
  <si>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</si>
  <si>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</si>
  <si>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</si>
  <si>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</si>
  <si>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</si>
  <si>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</si>
  <si>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</si>
  <si>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</si>
  <si>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</si>
  <si>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</si>
  <si>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</si>
  <si>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</si>
  <si>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</si>
  <si>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</si>
  <si>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</si>
  <si>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</si>
  <si>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</si>
  <si>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</si>
  <si>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</si>
  <si>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</si>
  <si>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</si>
  <si>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</si>
  <si>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</si>
  <si>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</si>
  <si>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</si>
  <si>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</si>
  <si>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</si>
  <si>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</si>
  <si>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</si>
  <si>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</si>
  <si>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</si>
  <si>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</si>
  <si>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</si>
  <si>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</si>
  <si>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</si>
  <si>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</si>
  <si>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</si>
  <si>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</si>
  <si>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</si>
  <si>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</si>
  <si>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</si>
  <si>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</si>
  <si>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</si>
  <si>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</si>
  <si>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</si>
  <si>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</si>
  <si>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</si>
  <si>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</si>
  <si>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</si>
  <si>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</si>
  <si>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</si>
  <si>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</si>
  <si>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</si>
  <si>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</si>
  <si>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</si>
  <si>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</si>
  <si>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</si>
  <si>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</si>
  <si>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</si>
  <si>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</si>
  <si>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</si>
  <si>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</si>
  <si>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</si>
  <si>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</si>
  <si>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</si>
  <si>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</si>
  <si>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</si>
  <si>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</si>
  <si>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</si>
  <si>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</si>
  <si>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</si>
  <si>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</si>
  <si>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</si>
  <si>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</si>
  <si>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</si>
  <si>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</si>
  <si>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</si>
  <si>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</si>
  <si>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</si>
  <si>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</si>
  <si>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</si>
  <si>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</si>
  <si>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</si>
  <si>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</si>
  <si>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</si>
  <si>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</si>
  <si>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</si>
  <si>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</si>
  <si>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</si>
  <si>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</si>
  <si>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</si>
  <si>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</si>
  <si>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</si>
  <si>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</si>
  <si>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</si>
  <si>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</si>
  <si>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</si>
  <si>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</si>
  <si>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</si>
  <si>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</si>
  <si>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</si>
  <si>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</si>
  <si>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</si>
  <si>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</si>
  <si>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</si>
  <si>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</si>
  <si>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</si>
  <si>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</si>
  <si>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</si>
  <si>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</si>
  <si>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</si>
  <si>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</si>
  <si>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</si>
  <si>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</si>
  <si>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</si>
  <si>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</si>
  <si>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</si>
  <si>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</si>
  <si>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</si>
  <si>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</si>
  <si>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</si>
  <si>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</si>
  <si>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</si>
  <si>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</si>
  <si>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</si>
  <si>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</si>
  <si>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</si>
  <si>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</si>
  <si>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</si>
  <si>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</si>
  <si>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</si>
  <si>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</si>
  <si>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</si>
  <si>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</si>
  <si>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</si>
  <si>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</si>
  <si>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</si>
  <si>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</si>
  <si>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</si>
  <si>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</si>
  <si>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</si>
  <si>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</si>
  <si>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</si>
  <si>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</si>
  <si>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</si>
  <si>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</si>
  <si>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</si>
  <si>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</si>
  <si>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</si>
  <si>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</si>
  <si>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</si>
  <si>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</si>
  <si>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</si>
  <si>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</si>
  <si>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</si>
  <si>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</si>
  <si>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</si>
  <si>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</si>
  <si>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</si>
  <si>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</si>
  <si>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</si>
  <si>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</si>
  <si>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</si>
  <si>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</si>
  <si>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</si>
  <si>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</si>
  <si>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</si>
  <si>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</si>
  <si>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</si>
  <si>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</si>
  <si>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</si>
  <si>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</si>
  <si>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</si>
  <si>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</si>
  <si>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</si>
  <si>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</si>
  <si>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</si>
  <si>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</si>
  <si>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</si>
  <si>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</si>
  <si>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</si>
  <si>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</si>
  <si>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</si>
  <si>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</si>
  <si>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</si>
  <si>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</si>
  <si>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</si>
  <si>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</si>
  <si>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</si>
  <si>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</si>
  <si>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</si>
  <si>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</si>
  <si>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</si>
  <si>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</si>
  <si>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</si>
  <si>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</si>
  <si>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</si>
  <si>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</si>
  <si>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</si>
  <si>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</si>
  <si>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</si>
  <si>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</si>
  <si>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</si>
  <si>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</si>
  <si>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</si>
  <si>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</si>
  <si>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</si>
  <si>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</si>
  <si>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</si>
  <si>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</si>
  <si>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</si>
  <si>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</si>
  <si>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</si>
  <si>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</si>
  <si>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</si>
  <si>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</si>
  <si>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</si>
  <si>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</si>
  <si>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</si>
  <si>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</si>
  <si>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</si>
  <si>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</si>
  <si>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</si>
  <si>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</si>
  <si>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</si>
  <si>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</si>
  <si>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</si>
  <si>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</si>
  <si>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</si>
  <si>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</si>
  <si>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</si>
  <si>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</si>
  <si>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</si>
  <si>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</si>
  <si>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</si>
  <si>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</si>
  <si>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</si>
  <si>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</si>
  <si>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</si>
  <si>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</si>
  <si>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</si>
  <si>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</si>
  <si>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</si>
  <si>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</si>
  <si>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</si>
  <si>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</si>
  <si>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</si>
  <si>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</si>
  <si>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</si>
  <si>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</si>
  <si>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</si>
  <si>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</si>
  <si>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</si>
  <si>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</si>
  <si>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</si>
  <si>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</si>
  <si>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</si>
  <si>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</si>
  <si>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</si>
  <si>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</si>
  <si>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</si>
  <si>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</si>
  <si>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</si>
  <si>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</si>
  <si>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</si>
  <si>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</si>
  <si>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</si>
  <si>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</si>
  <si>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</si>
  <si>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</si>
  <si>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</si>
  <si>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</si>
  <si>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</si>
  <si>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</si>
  <si>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</si>
  <si>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</si>
  <si>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</si>
  <si>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</si>
  <si>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</si>
  <si>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</si>
  <si>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</si>
  <si>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</si>
  <si>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</si>
  <si>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</si>
  <si>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</si>
  <si>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</si>
  <si>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</si>
  <si>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</si>
  <si>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</si>
  <si>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</si>
  <si>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</si>
  <si>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</si>
  <si>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</si>
  <si>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</si>
  <si>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</si>
  <si>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</si>
  <si>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</si>
  <si>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</si>
  <si>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</si>
  <si>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</si>
  <si>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</si>
  <si>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</si>
  <si>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</si>
  <si>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</si>
  <si>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</si>
  <si>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</si>
  <si>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</si>
  <si>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</si>
  <si>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</si>
  <si>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</si>
  <si>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</si>
  <si>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</si>
  <si>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</si>
  <si>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</si>
  <si>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</si>
  <si>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</si>
  <si>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</si>
  <si>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</si>
  <si>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</si>
  <si>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</si>
  <si>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</si>
  <si>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</si>
  <si>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</si>
  <si>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</si>
  <si>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</si>
  <si>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</si>
  <si>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</si>
  <si>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</si>
  <si>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</si>
  <si>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</si>
  <si>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</si>
  <si>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</si>
  <si>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</si>
  <si>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</si>
  <si>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</si>
  <si>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</si>
  <si>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</si>
  <si>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</si>
  <si>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</si>
  <si>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</si>
  <si>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</si>
  <si>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</si>
  <si>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</si>
  <si>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</si>
  <si>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</si>
  <si>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</si>
  <si>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</si>
  <si>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</si>
  <si>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</si>
  <si>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</si>
  <si>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</si>
  <si>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</si>
  <si>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</si>
  <si>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</si>
  <si>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</si>
  <si>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</si>
  <si>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</si>
  <si>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</si>
  <si>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</si>
  <si>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</si>
  <si>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</si>
  <si>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</si>
  <si>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</si>
  <si>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</si>
  <si>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</si>
  <si>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</si>
  <si>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</si>
  <si>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</si>
  <si>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</si>
  <si>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</si>
  <si>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</si>
  <si>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</si>
  <si>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</si>
  <si>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</si>
  <si>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</si>
  <si>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</si>
  <si>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</si>
  <si>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</si>
  <si>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</si>
  <si>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</si>
  <si>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</si>
  <si>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</si>
  <si>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</si>
  <si>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</si>
  <si>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</si>
  <si>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</si>
  <si>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</si>
  <si>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</si>
  <si>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</si>
  <si>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</si>
  <si>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</si>
  <si>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</si>
  <si>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</si>
  <si>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</si>
  <si>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</si>
  <si>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</si>
  <si>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</si>
  <si>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</si>
  <si>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</si>
  <si>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</si>
  <si>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</si>
  <si>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</si>
  <si>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</si>
  <si>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</si>
  <si>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</si>
  <si>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</si>
  <si>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</si>
  <si>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</si>
  <si>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</si>
  <si>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</si>
  <si>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</si>
  <si>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</si>
  <si>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</si>
  <si>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</si>
  <si>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</si>
  <si>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</si>
  <si>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</si>
  <si>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</si>
  <si>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</si>
  <si>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</si>
  <si>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</si>
  <si>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</si>
  <si>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</si>
  <si>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</si>
  <si>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</si>
  <si>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</si>
  <si>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</si>
  <si>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</si>
  <si>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</si>
  <si>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</si>
  <si>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</si>
  <si>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</si>
  <si>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</si>
  <si>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</si>
  <si>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</si>
  <si>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</si>
  <si>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</si>
  <si>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</si>
  <si>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</si>
  <si>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</si>
  <si>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</si>
  <si>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</si>
  <si>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</si>
  <si>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</si>
  <si>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</si>
  <si>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</si>
  <si>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</si>
  <si>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</si>
  <si>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</si>
  <si>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</si>
  <si>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</si>
  <si>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</si>
  <si>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</si>
  <si>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</si>
  <si>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</si>
  <si>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</si>
  <si>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</si>
  <si>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</si>
  <si>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</si>
  <si>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</si>
  <si>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</si>
  <si>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</si>
  <si>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</si>
  <si>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</si>
  <si>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</si>
  <si>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</si>
  <si>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</si>
  <si>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</si>
  <si>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</si>
  <si>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</si>
  <si>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</si>
  <si>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</si>
  <si>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</si>
  <si>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</si>
  <si>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</si>
  <si>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</si>
  <si>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</si>
  <si>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</si>
  <si>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</si>
  <si>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</si>
  <si>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</si>
  <si>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</si>
  <si>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</si>
  <si>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</si>
  <si>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</si>
  <si>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</si>
  <si>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</si>
  <si>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</si>
  <si>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</si>
  <si>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</si>
  <si>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</si>
  <si>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</si>
  <si>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</si>
  <si>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</si>
  <si>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</si>
  <si>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</si>
  <si>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</si>
  <si>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</si>
  <si>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</si>
  <si>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</si>
  <si>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</si>
  <si>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</si>
  <si>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</si>
  <si>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</si>
  <si>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</si>
  <si>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</si>
  <si>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</si>
  <si>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</si>
  <si>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</si>
  <si>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</si>
  <si>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</si>
  <si>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</si>
  <si>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</si>
  <si>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</si>
  <si>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</si>
  <si>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</si>
  <si>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</si>
  <si>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</si>
  <si>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</si>
  <si>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</si>
  <si>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</si>
  <si>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</si>
  <si>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</si>
  <si>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</si>
  <si>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</si>
  <si>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</si>
  <si>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</si>
  <si>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</si>
  <si>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</si>
  <si>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</si>
  <si>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</si>
  <si>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</si>
  <si>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</si>
  <si>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</si>
  <si>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</si>
  <si>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</si>
  <si>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</si>
  <si>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</si>
  <si>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</si>
  <si>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</si>
  <si>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</si>
  <si>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</si>
  <si>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</si>
  <si>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</si>
  <si>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</si>
  <si>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</si>
  <si>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</si>
  <si>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</si>
  <si>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</si>
  <si>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</si>
  <si>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</si>
  <si>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</si>
  <si>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</si>
  <si>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</si>
  <si>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</si>
  <si>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</si>
  <si>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</si>
  <si>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</si>
  <si>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</si>
  <si>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</si>
  <si>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</si>
  <si>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</si>
  <si>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</si>
  <si>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</si>
  <si>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</si>
  <si>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</si>
  <si>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</si>
  <si>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</si>
  <si>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</si>
  <si>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</si>
  <si>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</si>
  <si>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</si>
  <si>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</si>
  <si>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</si>
  <si>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</si>
  <si>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</si>
  <si>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</si>
  <si>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</si>
  <si>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</si>
  <si>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</si>
  <si>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</si>
  <si>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</si>
  <si>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</si>
  <si>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</si>
  <si>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</si>
  <si>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</si>
  <si>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</si>
  <si>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</si>
  <si>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</si>
  <si>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</si>
  <si>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</si>
  <si>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</si>
  <si>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</si>
  <si>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</si>
  <si>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</si>
  <si>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</si>
  <si>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</si>
  <si>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</si>
  <si>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</si>
  <si>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</si>
  <si>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</si>
  <si>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</si>
  <si>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</si>
  <si>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</si>
  <si>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</si>
  <si>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</si>
  <si>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</si>
  <si>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</si>
  <si>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</si>
  <si>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</si>
  <si>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</si>
  <si>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</si>
  <si>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</si>
  <si>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</si>
  <si>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</si>
  <si>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</si>
  <si>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</si>
  <si>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</si>
  <si>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</si>
  <si>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</si>
  <si>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</si>
  <si>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</si>
  <si>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</si>
  <si>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</si>
  <si>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</si>
  <si>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</si>
  <si>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</si>
  <si>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</si>
  <si>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</si>
  <si>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</si>
  <si>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</si>
  <si>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</si>
  <si>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</si>
  <si>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</si>
  <si>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</si>
  <si>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</si>
  <si>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</si>
  <si>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</si>
  <si>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</si>
  <si>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</si>
  <si>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</si>
  <si>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</si>
  <si>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</si>
  <si>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</si>
  <si>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</si>
  <si>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</si>
  <si>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</si>
  <si>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</si>
  <si>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</si>
  <si>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</si>
  <si>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</si>
  <si>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</si>
  <si>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</si>
  <si>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</si>
  <si>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</si>
  <si>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</si>
  <si>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</si>
  <si>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</si>
  <si>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</si>
  <si>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</si>
  <si>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</si>
  <si>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</si>
  <si>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</si>
  <si>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</si>
  <si>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</si>
  <si>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</si>
  <si>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</si>
  <si>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</si>
  <si>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</si>
  <si>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</si>
  <si>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</si>
  <si>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</si>
  <si>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</si>
  <si>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</si>
  <si>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</si>
  <si>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</si>
  <si>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</si>
  <si>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</si>
  <si>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</si>
  <si>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</si>
  <si>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</si>
  <si>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</si>
  <si>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</si>
  <si>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</si>
  <si>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</si>
  <si>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</si>
  <si>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</si>
  <si>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</si>
  <si>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</si>
  <si>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</si>
  <si>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</si>
  <si>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</si>
  <si>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</si>
  <si>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</si>
  <si>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</si>
  <si>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</si>
  <si>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</si>
  <si>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</si>
  <si>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</si>
  <si>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</si>
  <si>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</si>
  <si>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</si>
  <si>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</si>
  <si>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</si>
  <si>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</si>
  <si>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</si>
  <si>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</si>
  <si>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</si>
  <si>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</si>
  <si>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</si>
  <si>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</si>
  <si>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</si>
  <si>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</si>
  <si>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</si>
  <si>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</si>
  <si>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</si>
  <si>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</si>
  <si>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</si>
  <si>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</si>
  <si>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</si>
  <si>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</si>
  <si>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</si>
  <si>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</si>
  <si>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</si>
  <si>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</si>
  <si>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</si>
  <si>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</si>
  <si>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</si>
  <si>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</si>
  <si>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</si>
  <si>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</si>
  <si>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</si>
  <si>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</si>
  <si>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</si>
  <si>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</si>
  <si>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</si>
  <si>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</si>
  <si>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</si>
  <si>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</si>
  <si>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</si>
  <si>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</si>
  <si>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</si>
  <si>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</si>
  <si>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</si>
  <si>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</si>
  <si>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</si>
  <si>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</si>
  <si>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</si>
  <si>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</si>
  <si>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</si>
  <si>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</si>
  <si>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</si>
  <si>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</si>
  <si>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</si>
  <si>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</si>
  <si>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</si>
  <si>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</si>
  <si>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</si>
  <si>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</si>
  <si>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</si>
  <si>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</si>
  <si>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</si>
  <si>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</si>
  <si>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</si>
  <si>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</si>
  <si>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</si>
  <si>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</si>
  <si>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</si>
  <si>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</si>
  <si>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</si>
  <si>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</si>
  <si>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</si>
  <si>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</si>
  <si>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</si>
  <si>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</si>
  <si>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</si>
  <si>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</si>
  <si>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</si>
  <si>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</si>
  <si>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</si>
  <si>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</si>
  <si>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</si>
  <si>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</si>
  <si>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</si>
  <si>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</si>
  <si>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</si>
  <si>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</si>
  <si>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</si>
  <si>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</si>
  <si>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</si>
  <si>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</si>
  <si>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</si>
  <si>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</si>
  <si>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</si>
  <si>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</si>
  <si>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</si>
  <si>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</si>
  <si>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</si>
  <si>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</si>
  <si>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</si>
  <si>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</si>
  <si>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</si>
  <si>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</si>
  <si>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</si>
  <si>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</si>
  <si>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</si>
  <si>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</si>
  <si>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</si>
  <si>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</si>
  <si>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</si>
  <si>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</si>
  <si>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</si>
  <si>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</si>
  <si>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</si>
  <si>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</si>
  <si>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</si>
  <si>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</si>
  <si>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</si>
  <si>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</si>
  <si>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</si>
  <si>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</si>
  <si>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</si>
  <si>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</si>
  <si>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</si>
  <si>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</si>
  <si>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</si>
  <si>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</si>
  <si>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</si>
  <si>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</si>
  <si>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</si>
  <si>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</si>
  <si>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</si>
  <si>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</si>
  <si>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</si>
  <si>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</si>
  <si>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</si>
  <si>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</si>
  <si>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</si>
  <si>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</si>
  <si>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</si>
  <si>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</si>
  <si>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</si>
  <si>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</si>
  <si>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</si>
  <si>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</si>
  <si>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</si>
  <si>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</si>
  <si>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</si>
  <si>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</si>
  <si>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</si>
  <si>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</si>
  <si>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</si>
  <si>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</si>
  <si>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</si>
  <si>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</si>
  <si>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</si>
  <si>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</si>
  <si>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</si>
  <si>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</si>
  <si>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</si>
  <si>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</si>
  <si>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</si>
  <si>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</si>
  <si>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</si>
  <si>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</si>
  <si>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</si>
  <si>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</si>
  <si>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</si>
  <si>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</si>
  <si>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</si>
  <si>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</si>
  <si>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</si>
  <si>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</si>
  <si>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</si>
  <si>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</si>
  <si>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</si>
  <si>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</si>
  <si>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</si>
  <si>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</si>
  <si>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</si>
  <si>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</si>
  <si>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</si>
  <si>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</si>
  <si>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</si>
  <si>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</si>
  <si>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</si>
  <si>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</si>
  <si>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</si>
  <si>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</si>
  <si>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</si>
  <si>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</si>
  <si>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</si>
  <si>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</si>
  <si>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</si>
  <si>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</si>
  <si>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</si>
  <si>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</si>
  <si>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</si>
  <si>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</si>
  <si>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</si>
  <si>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</si>
  <si>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</si>
  <si>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</si>
  <si>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</si>
  <si>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</si>
  <si>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</si>
  <si>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</si>
  <si>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</si>
  <si>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</si>
  <si>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</si>
  <si>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</si>
  <si>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</si>
  <si>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</si>
  <si>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</si>
  <si>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</si>
  <si>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</si>
  <si>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</si>
  <si>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</si>
  <si>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</si>
  <si>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</si>
  <si>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</si>
  <si>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</si>
  <si>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</si>
  <si>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</si>
  <si>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</si>
  <si>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</si>
  <si>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</si>
  <si>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</si>
  <si>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</si>
  <si>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</si>
  <si>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</si>
  <si>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</si>
  <si>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</si>
  <si>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</si>
  <si>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</si>
  <si>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</si>
  <si>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</si>
  <si>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</si>
  <si>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</si>
  <si>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</si>
  <si>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</si>
  <si>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</si>
  <si>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</si>
  <si>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</si>
  <si>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</si>
  <si>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</si>
  <si>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</si>
  <si>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</si>
  <si>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</si>
  <si>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</si>
  <si>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</si>
  <si>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</si>
  <si>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</si>
  <si>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</si>
  <si>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</si>
  <si>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</si>
  <si>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</si>
  <si>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</si>
  <si>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</si>
  <si>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</si>
  <si>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</si>
  <si>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</si>
  <si>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</si>
  <si>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</si>
  <si>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</si>
  <si>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</si>
  <si>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</si>
  <si>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</si>
  <si>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</si>
  <si>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</si>
  <si>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</si>
  <si>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</si>
  <si>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</si>
  <si>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</si>
  <si>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</si>
  <si>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</si>
  <si>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</si>
  <si>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</si>
  <si>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</si>
  <si>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</si>
  <si>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</si>
  <si>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</si>
  <si>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</si>
  <si>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</si>
  <si>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</si>
  <si>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</si>
  <si>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</si>
  <si>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</si>
  <si>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</si>
  <si>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</si>
  <si>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</si>
  <si>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</si>
  <si>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</si>
  <si>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</si>
  <si>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</si>
  <si>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</si>
  <si>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</si>
  <si>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</si>
  <si>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</si>
  <si>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</si>
  <si>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</si>
  <si>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</si>
  <si>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</si>
  <si>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</si>
  <si>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</si>
  <si>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</si>
  <si>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</si>
  <si>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</si>
  <si>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</si>
  <si>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</si>
  <si>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</si>
  <si>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</si>
  <si>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</si>
  <si>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</si>
  <si>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</si>
  <si>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</si>
  <si>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</si>
  <si>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</si>
  <si>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</si>
  <si>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</si>
  <si>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</si>
  <si>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</si>
  <si>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</si>
  <si>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</si>
  <si>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</si>
  <si>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</si>
  <si>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</si>
  <si>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</si>
  <si>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</si>
  <si>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</si>
  <si>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</si>
  <si>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</si>
  <si>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</si>
  <si>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</si>
  <si>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</si>
  <si>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</si>
  <si>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</si>
  <si>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</si>
  <si>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</si>
  <si>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</si>
  <si>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</si>
  <si>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</si>
  <si>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</si>
  <si>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</si>
  <si>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</si>
  <si>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</si>
  <si>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</si>
  <si>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</si>
  <si>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</si>
  <si>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</si>
  <si>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</si>
  <si>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</si>
  <si>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</si>
  <si>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</si>
  <si>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</si>
  <si>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</si>
  <si>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</si>
  <si>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</si>
  <si>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</si>
  <si>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</si>
  <si>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</si>
  <si>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</si>
  <si>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</si>
  <si>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</si>
  <si>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</si>
  <si>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</si>
  <si>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</si>
  <si>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</si>
  <si>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</si>
  <si>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</si>
  <si>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</si>
  <si>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</si>
  <si>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</si>
  <si>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</si>
  <si>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</si>
  <si>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</si>
  <si>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</si>
  <si>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</si>
  <si>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</si>
  <si>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</si>
  <si>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</si>
  <si>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</si>
  <si>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</si>
  <si>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</si>
  <si>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</si>
  <si>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</si>
  <si>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</si>
  <si>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</si>
  <si>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</si>
  <si>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</si>
  <si>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</si>
  <si>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</si>
  <si>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</si>
  <si>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</si>
  <si>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</si>
  <si>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</si>
  <si>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</si>
  <si>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</si>
  <si>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</si>
  <si>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</si>
  <si>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</si>
  <si>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</si>
  <si>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</si>
  <si>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</si>
  <si>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</si>
  <si>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</si>
  <si>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</si>
  <si>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</si>
  <si>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</si>
  <si>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</si>
  <si>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</si>
  <si>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</si>
  <si>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</si>
  <si>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</si>
  <si>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</si>
  <si>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</si>
  <si>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</si>
  <si>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</si>
  <si>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</si>
  <si>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</si>
  <si>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</si>
  <si>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</si>
  <si>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</si>
  <si>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</si>
  <si>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</si>
  <si>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</si>
  <si>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</si>
  <si>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</si>
  <si>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</si>
  <si>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</si>
  <si>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</si>
  <si>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</si>
  <si>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</si>
  <si>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</si>
  <si>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</si>
  <si>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</si>
  <si>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</si>
  <si>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</si>
  <si>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</si>
  <si>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</si>
  <si>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</si>
  <si>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</si>
  <si>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</si>
  <si>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</si>
  <si>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</si>
  <si>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</si>
  <si>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</si>
  <si>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</si>
  <si>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</si>
  <si>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</si>
  <si>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</si>
  <si>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</si>
  <si>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</si>
  <si>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</si>
  <si>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</si>
  <si>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</si>
  <si>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</si>
  <si>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</si>
  <si>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</si>
  <si>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</si>
  <si>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</si>
  <si>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</si>
  <si>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</si>
  <si>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</si>
  <si>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</si>
  <si>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</si>
  <si>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</si>
  <si>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</si>
  <si>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</si>
  <si>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</si>
  <si>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</si>
  <si>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</si>
  <si>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</si>
  <si>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</si>
  <si>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</si>
  <si>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</si>
  <si>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</si>
  <si>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</si>
  <si>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</si>
  <si>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</si>
  <si>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</si>
  <si>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</si>
  <si>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</si>
  <si>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</si>
  <si>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</si>
  <si>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</si>
  <si>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</si>
  <si>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</si>
  <si>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</si>
  <si>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</si>
  <si>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</si>
  <si>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</si>
  <si>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</si>
  <si>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</si>
  <si>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</si>
  <si>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</si>
  <si>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</si>
  <si>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</si>
  <si>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</si>
  <si>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</si>
  <si>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</si>
  <si>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</si>
  <si>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</si>
  <si>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</si>
  <si>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</si>
  <si>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</si>
  <si>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</si>
  <si>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</si>
  <si>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</si>
  <si>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</si>
  <si>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</si>
  <si>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</si>
  <si>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</si>
  <si>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</si>
  <si>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</si>
  <si>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</si>
  <si>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</si>
  <si>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</si>
  <si>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</si>
  <si>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</si>
  <si>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</si>
  <si>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</si>
  <si>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</si>
  <si>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</si>
  <si>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</si>
  <si>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</si>
  <si>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</si>
  <si>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</si>
  <si>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</si>
  <si>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</si>
  <si>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</si>
  <si>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</si>
  <si>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</si>
  <si>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</si>
  <si>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</si>
  <si>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</si>
  <si>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</si>
  <si>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</si>
  <si>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</si>
  <si>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</si>
  <si>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</si>
  <si>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</si>
  <si>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</si>
  <si>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</si>
  <si>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</si>
  <si>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</si>
  <si>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</si>
  <si>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</si>
  <si>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</si>
  <si>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</si>
  <si>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</si>
  <si>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</si>
  <si>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</si>
  <si>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</si>
  <si>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</si>
  <si>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</si>
  <si>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</si>
  <si>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</si>
  <si>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</si>
  <si>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</si>
  <si>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</si>
  <si>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</si>
  <si>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</si>
  <si>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</si>
  <si>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</si>
  <si>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</si>
  <si>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</si>
  <si>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</si>
  <si>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</si>
  <si>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</si>
  <si>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</si>
  <si>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</si>
  <si>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</si>
  <si>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</si>
  <si>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</si>
  <si>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</si>
  <si>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</si>
  <si>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</si>
  <si>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</si>
  <si>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</si>
  <si>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</si>
  <si>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</si>
  <si>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</si>
  <si>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</si>
  <si>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</si>
  <si>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</si>
  <si>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</si>
  <si>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</si>
  <si>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</si>
  <si>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</si>
  <si>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</si>
  <si>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</si>
  <si>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</si>
  <si>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</si>
  <si>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</si>
  <si>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</si>
  <si>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</si>
  <si>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</si>
  <si>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</si>
  <si>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</si>
  <si>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</si>
  <si>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</si>
  <si>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</si>
  <si>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</si>
  <si>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</si>
  <si>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</si>
  <si>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</si>
  <si>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</si>
  <si>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</si>
  <si>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</si>
  <si>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</si>
  <si>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</si>
  <si>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</si>
  <si>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</si>
  <si>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</si>
  <si>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</si>
  <si>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</si>
  <si>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</si>
  <si>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</si>
  <si>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</si>
  <si>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</si>
  <si>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</si>
  <si>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</si>
  <si>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</si>
  <si>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</si>
  <si>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</si>
  <si>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</si>
  <si>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</si>
  <si>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</si>
  <si>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</si>
  <si>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</si>
  <si>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</si>
  <si>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</si>
  <si>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</si>
  <si>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</si>
  <si>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</si>
  <si>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</si>
  <si>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</si>
  <si>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</si>
  <si>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</si>
  <si>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</si>
  <si>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</si>
  <si>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</si>
  <si>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</si>
  <si>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</si>
  <si>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</si>
  <si>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</si>
  <si>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</si>
  <si>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</si>
  <si>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</si>
  <si>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</si>
  <si>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</si>
  <si>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</si>
  <si>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</si>
  <si>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</si>
  <si>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</si>
  <si>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</si>
  <si>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</si>
  <si>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</si>
  <si>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</si>
  <si>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</si>
  <si>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</si>
  <si>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</si>
  <si>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</si>
  <si>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</si>
  <si>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</si>
  <si>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</si>
  <si>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</si>
  <si>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</si>
  <si>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</si>
  <si>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</si>
  <si>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</si>
  <si>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</si>
  <si>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</si>
  <si>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</si>
  <si>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</si>
  <si>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</si>
  <si>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</si>
  <si>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</si>
  <si>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</si>
  <si>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</si>
  <si>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</si>
  <si>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</si>
  <si>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</si>
  <si>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</si>
  <si>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</si>
  <si>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</si>
  <si>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</si>
  <si>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</si>
  <si>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</si>
  <si>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</si>
  <si>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</si>
  <si>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</si>
  <si>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</si>
  <si>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</si>
  <si>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</si>
  <si>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</si>
  <si>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</si>
  <si>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</si>
  <si>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</si>
  <si>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</si>
  <si>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</si>
  <si>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</si>
  <si>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</si>
  <si>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</si>
  <si>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</si>
  <si>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</si>
  <si>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</si>
  <si>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</si>
  <si>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</si>
  <si>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</si>
  <si>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</si>
  <si>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</si>
  <si>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</si>
  <si>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</si>
  <si>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</si>
  <si>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</si>
  <si>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</si>
  <si>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</si>
  <si>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</si>
  <si>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</si>
  <si>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</si>
  <si>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</si>
  <si>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</si>
  <si>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</si>
  <si>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</si>
  <si>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</si>
  <si>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</si>
  <si>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</si>
  <si>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</si>
  <si>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</si>
  <si>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</si>
  <si>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</si>
  <si>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</si>
  <si>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</si>
  <si>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</si>
  <si>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</si>
  <si>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</si>
  <si>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</si>
  <si>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</si>
  <si>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</si>
  <si>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</si>
  <si>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</si>
  <si>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</si>
  <si>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</si>
  <si>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</si>
  <si>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</si>
  <si>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</si>
  <si>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</si>
  <si>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</si>
  <si>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</si>
  <si>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</si>
  <si>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</si>
  <si>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</si>
  <si>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</si>
  <si>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</si>
  <si>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</si>
  <si>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</si>
  <si>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</si>
  <si>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</si>
  <si>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</si>
  <si>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</si>
  <si>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</si>
  <si>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</si>
  <si>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</si>
  <si>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</si>
  <si>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</si>
  <si>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</si>
  <si>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</si>
  <si>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</si>
  <si>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</si>
  <si>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</si>
  <si>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</si>
  <si>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</si>
  <si>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</si>
  <si>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</si>
  <si>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</si>
  <si>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</si>
  <si>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</si>
  <si>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</si>
  <si>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</si>
  <si>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</si>
  <si>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</si>
  <si>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</si>
  <si>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</si>
  <si>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</si>
  <si>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</si>
  <si>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</si>
  <si>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</si>
  <si>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</si>
  <si>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</si>
  <si>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</si>
  <si>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</si>
  <si>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</si>
  <si>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</si>
  <si>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</si>
  <si>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</si>
  <si>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</si>
  <si>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</si>
  <si>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</si>
  <si>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</si>
  <si>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</si>
  <si>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</si>
  <si>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</si>
  <si>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</si>
  <si>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</si>
  <si>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</si>
  <si>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</si>
  <si>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</si>
  <si>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</si>
  <si>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</si>
  <si>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</si>
  <si>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</si>
  <si>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</si>
  <si>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</si>
  <si>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</si>
  <si>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</si>
  <si>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</si>
  <si>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</si>
  <si>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</si>
  <si>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</si>
  <si>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</si>
  <si>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</si>
  <si>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</si>
  <si>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</si>
  <si>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</si>
  <si>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</si>
  <si>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</si>
  <si>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</si>
  <si>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</si>
  <si>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</si>
  <si>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</si>
  <si>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</si>
  <si>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</si>
  <si>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</si>
  <si>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</si>
  <si>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</si>
  <si>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</si>
  <si>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</si>
  <si>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</si>
  <si>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</si>
  <si>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</si>
  <si>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</si>
  <si>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</si>
  <si>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</si>
  <si>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</si>
  <si>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</si>
  <si>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</si>
  <si>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</si>
  <si>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</si>
  <si>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</si>
  <si>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</si>
  <si>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</si>
  <si>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</si>
  <si>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</si>
  <si>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</si>
  <si>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</si>
  <si>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</si>
  <si>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</si>
  <si>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</si>
  <si>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</si>
  <si>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</si>
  <si>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</si>
  <si>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</si>
  <si>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</si>
  <si>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</si>
  <si>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</si>
  <si>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</si>
  <si>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</si>
  <si>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</si>
  <si>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</si>
  <si>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</si>
  <si>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</si>
  <si>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</si>
  <si>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</si>
  <si>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</si>
  <si>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</si>
  <si>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</si>
  <si>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</si>
  <si>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</si>
  <si>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</si>
  <si>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</si>
  <si>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</si>
  <si>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</si>
  <si>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</si>
  <si>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</si>
  <si>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</si>
  <si>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</si>
  <si>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</si>
  <si>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</si>
  <si>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</si>
  <si>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</si>
  <si>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</si>
  <si>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</si>
  <si>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</si>
  <si>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</si>
  <si>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</si>
  <si>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</si>
  <si>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</si>
  <si>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</si>
  <si>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</si>
  <si>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</si>
  <si>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</si>
  <si>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</si>
  <si>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</si>
  <si>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</si>
  <si>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</si>
  <si>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</si>
  <si>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</si>
  <si>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</si>
  <si>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</si>
  <si>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</si>
  <si>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</si>
  <si>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</si>
  <si>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</si>
  <si>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</si>
  <si>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</si>
  <si>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</si>
  <si>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</si>
  <si>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</si>
  <si>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</si>
  <si>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</si>
  <si>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</si>
  <si>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</si>
  <si>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</si>
  <si>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</si>
  <si>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</si>
  <si>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</si>
  <si>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</si>
  <si>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</si>
  <si>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</si>
  <si>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</si>
  <si>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</si>
  <si>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</si>
  <si>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</si>
  <si>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</si>
  <si>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</si>
  <si>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</si>
  <si>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</si>
  <si>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</si>
  <si>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</si>
  <si>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</si>
  <si>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</si>
  <si>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</si>
  <si>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</si>
  <si>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</si>
  <si>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</si>
  <si>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</si>
  <si>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</si>
  <si>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</si>
  <si>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</si>
  <si>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</si>
  <si>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</si>
  <si>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</si>
  <si>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</si>
  <si>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</si>
  <si>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</si>
  <si>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</si>
  <si>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</si>
  <si>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</si>
  <si>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</si>
  <si>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</si>
  <si>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</si>
  <si>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</si>
  <si>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</si>
  <si>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</si>
  <si>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</si>
  <si>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</si>
  <si>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</si>
  <si>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</si>
  <si>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</si>
  <si>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</si>
  <si>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</si>
  <si>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</si>
  <si>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</si>
  <si>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</si>
  <si>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</si>
  <si>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</si>
  <si>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</si>
  <si>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</si>
  <si>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</si>
  <si>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</si>
  <si>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</si>
  <si>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</si>
  <si>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</si>
  <si>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</si>
  <si>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</si>
  <si>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</si>
  <si>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</si>
  <si>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</si>
  <si>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</si>
  <si>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</si>
  <si>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</si>
  <si>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</si>
  <si>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</si>
  <si>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</si>
  <si>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</si>
  <si>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</si>
  <si>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</si>
  <si>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</si>
  <si>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</si>
  <si>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</si>
  <si>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</si>
  <si>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</si>
  <si>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</si>
  <si>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</si>
  <si>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</si>
  <si>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</si>
  <si>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</si>
  <si>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</si>
  <si>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</si>
  <si>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</si>
  <si>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</si>
  <si>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</si>
  <si>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</si>
  <si>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</si>
  <si>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</si>
  <si>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</si>
  <si>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</si>
  <si>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</si>
  <si>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</si>
  <si>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</si>
  <si>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</si>
  <si>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</si>
  <si>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</si>
  <si>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</si>
  <si>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</si>
  <si>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</si>
  <si>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</si>
  <si>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</si>
  <si>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</si>
  <si>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</si>
  <si>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</si>
  <si>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</si>
  <si>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</si>
  <si>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</si>
  <si>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</si>
  <si>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</si>
  <si>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</si>
  <si>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</si>
  <si>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</si>
  <si>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</si>
  <si>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</si>
  <si>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</si>
  <si>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</si>
  <si>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</si>
  <si>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</si>
  <si>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</si>
  <si>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</si>
  <si>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</si>
  <si>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</si>
  <si>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</si>
  <si>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</si>
  <si>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</si>
  <si>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</si>
  <si>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</si>
  <si>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</si>
  <si>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</si>
  <si>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</si>
  <si>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</si>
  <si>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</si>
  <si>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</si>
  <si>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</si>
  <si>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</si>
  <si>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</si>
  <si>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</si>
  <si>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</si>
  <si>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</si>
  <si>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</si>
  <si>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</si>
  <si>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</si>
  <si>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</si>
  <si>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</si>
  <si>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</si>
  <si>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</si>
  <si>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</si>
  <si>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</si>
  <si>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</si>
  <si>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</si>
  <si>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</si>
  <si>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</si>
  <si>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</si>
  <si>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</si>
  <si>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</si>
  <si>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</si>
  <si>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</si>
  <si>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</si>
  <si>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</si>
  <si>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</si>
  <si>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</si>
  <si>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</si>
  <si>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</si>
  <si>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</si>
  <si>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</si>
  <si>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</si>
  <si>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</si>
  <si>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</si>
  <si>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</si>
  <si>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</si>
  <si>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</si>
  <si>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</si>
  <si>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</si>
  <si>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</si>
  <si>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</si>
  <si>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</si>
  <si>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</si>
  <si>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</si>
  <si>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</si>
  <si>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</si>
  <si>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</si>
  <si>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</si>
  <si>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</si>
  <si>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</si>
  <si>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</si>
  <si>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</si>
  <si>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</si>
  <si>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</si>
  <si>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</si>
  <si>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</si>
  <si>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</si>
  <si>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</si>
  <si>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</si>
  <si>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</si>
  <si>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</si>
  <si>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</si>
  <si>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</si>
  <si>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</si>
  <si>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</si>
  <si>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</si>
  <si>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</si>
  <si>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</si>
  <si>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</si>
  <si>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</si>
  <si>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</si>
  <si>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</si>
  <si>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</si>
  <si>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</si>
  <si>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</si>
  <si>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</si>
  <si>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</si>
  <si>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</si>
  <si>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</si>
  <si>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</si>
  <si>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</si>
  <si>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</si>
  <si>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</si>
  <si>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</si>
  <si>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</si>
  <si>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</si>
  <si>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</si>
  <si>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</si>
  <si>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</si>
  <si>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</si>
  <si>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</si>
  <si>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</si>
  <si>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</si>
  <si>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</si>
  <si>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</si>
  <si>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</si>
  <si>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</si>
  <si>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</si>
  <si>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</si>
  <si>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</si>
  <si>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</si>
  <si>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</si>
  <si>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</si>
  <si>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</si>
  <si>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</si>
  <si>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</si>
  <si>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</si>
  <si>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</si>
  <si>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</si>
  <si>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</si>
  <si>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</si>
  <si>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</si>
  <si>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</si>
  <si>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</si>
  <si>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</si>
  <si>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</si>
  <si>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</si>
  <si>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</si>
  <si>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</si>
  <si>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</si>
  <si>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</si>
  <si>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</si>
  <si>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</si>
  <si>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</si>
  <si>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</si>
  <si>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</si>
  <si>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</si>
  <si>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</si>
  <si>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</si>
  <si>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</si>
  <si>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</si>
  <si>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</si>
  <si>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</si>
  <si>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</si>
  <si>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</si>
  <si>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</si>
  <si>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</si>
  <si>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</si>
  <si>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</si>
  <si>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</si>
  <si>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</si>
  <si>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</si>
  <si>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</si>
  <si>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</si>
  <si>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</si>
  <si>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</si>
  <si>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</si>
  <si>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</si>
  <si>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</si>
  <si>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</si>
  <si>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</si>
  <si>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</si>
  <si>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</si>
  <si>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</si>
  <si>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</si>
  <si>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</si>
  <si>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</si>
  <si>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</si>
  <si>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</si>
  <si>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</si>
  <si>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</si>
  <si>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</si>
  <si>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</si>
  <si>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</si>
  <si>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</si>
  <si>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</si>
  <si>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</si>
  <si>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</si>
  <si>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</si>
  <si>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</si>
  <si>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</si>
  <si>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</si>
  <si>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</si>
  <si>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</si>
  <si>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</si>
  <si>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</si>
  <si>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</si>
  <si>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</si>
  <si>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</si>
  <si>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</si>
  <si>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</si>
  <si>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</si>
  <si>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</si>
  <si>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</si>
  <si>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</si>
  <si>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</si>
  <si>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</si>
  <si>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</si>
  <si>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</si>
  <si>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</si>
  <si>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</si>
  <si>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</si>
  <si>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</si>
  <si>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</si>
  <si>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</si>
  <si>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</si>
  <si>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</si>
  <si>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</si>
  <si>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</si>
  <si>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</si>
  <si>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</si>
  <si>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</si>
  <si>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</si>
  <si>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</si>
  <si>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</si>
  <si>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</si>
  <si>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</si>
  <si>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</si>
  <si>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</si>
  <si>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</si>
  <si>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</si>
  <si>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</si>
  <si>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</si>
  <si>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</si>
  <si>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</si>
  <si>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</si>
  <si>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</si>
  <si>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</si>
  <si>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</si>
  <si>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</si>
  <si>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</si>
  <si>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</si>
  <si>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</si>
  <si>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</si>
  <si>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</si>
  <si>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</si>
  <si>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</si>
  <si>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</si>
  <si>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</si>
  <si>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</si>
  <si>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</si>
  <si>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</si>
  <si>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</si>
  <si>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</si>
  <si>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</si>
  <si>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</si>
  <si>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</si>
  <si>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</si>
  <si>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</si>
  <si>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</si>
  <si>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</si>
  <si>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</si>
  <si>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</si>
  <si>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</si>
  <si>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</si>
  <si>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</si>
  <si>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</si>
  <si>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</si>
  <si>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</si>
  <si>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</si>
  <si>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</si>
  <si>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</si>
  <si>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</si>
  <si>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</si>
  <si>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</si>
  <si>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</si>
  <si>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</si>
  <si>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</si>
  <si>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</si>
  <si>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</si>
  <si>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</si>
  <si>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</si>
  <si>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</si>
  <si>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</si>
  <si>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</si>
  <si>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</si>
  <si>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</si>
  <si>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</si>
  <si>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</si>
  <si>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</si>
  <si>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</si>
  <si>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</si>
  <si>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</si>
  <si>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</si>
  <si>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</si>
  <si>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</si>
  <si>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</si>
  <si>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</si>
  <si>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</si>
  <si>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</si>
  <si>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</si>
  <si>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</si>
  <si>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</si>
  <si>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</si>
  <si>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</si>
  <si>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</si>
  <si>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</si>
  <si>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</si>
  <si>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</si>
  <si>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</si>
  <si>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</si>
  <si>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</si>
  <si>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</si>
  <si>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</si>
  <si>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</si>
  <si>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</si>
  <si>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</si>
  <si>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</si>
  <si>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</si>
  <si>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</si>
  <si>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</si>
  <si>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</si>
  <si>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</si>
  <si>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</si>
  <si>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</si>
  <si>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</si>
  <si>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</si>
  <si>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</si>
  <si>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</si>
  <si>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</si>
  <si>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</si>
  <si>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</si>
  <si>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</si>
  <si>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</si>
  <si>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</si>
  <si>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</si>
  <si>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</si>
  <si>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</si>
  <si>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</si>
  <si>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</si>
  <si>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</si>
  <si>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</si>
  <si>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</si>
  <si>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</si>
  <si>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</si>
  <si>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</si>
  <si>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</si>
  <si>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</si>
  <si>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</si>
  <si>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</si>
  <si>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</si>
  <si>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</si>
  <si>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</si>
  <si>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</si>
  <si>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</si>
  <si>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</si>
  <si>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</si>
  <si>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</si>
  <si>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</si>
  <si>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</si>
  <si>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</si>
  <si>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</si>
  <si>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</si>
  <si>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</si>
  <si>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</si>
  <si>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</si>
  <si>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</si>
  <si>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</si>
  <si>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</si>
  <si>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</si>
  <si>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</si>
  <si>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</si>
  <si>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</si>
  <si>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</si>
  <si>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</si>
  <si>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</si>
  <si>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</si>
  <si>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</si>
  <si>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</si>
  <si>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</si>
  <si>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</si>
  <si>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</si>
  <si>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</si>
  <si>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</si>
  <si>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</si>
  <si>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</si>
  <si>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</si>
  <si>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</si>
  <si>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</si>
  <si>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</si>
  <si>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</si>
  <si>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</si>
  <si>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</si>
  <si>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</si>
  <si>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</si>
  <si>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</si>
  <si>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</si>
  <si>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</si>
  <si>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</si>
  <si>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</si>
  <si>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</si>
  <si>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</si>
  <si>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</si>
  <si>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</si>
  <si>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</si>
  <si>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</si>
  <si>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</si>
  <si>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</si>
  <si>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</si>
  <si>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</si>
  <si>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</si>
  <si>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</si>
  <si>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</si>
  <si>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</si>
  <si>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</si>
  <si>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</si>
  <si>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</si>
  <si>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</si>
  <si>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</si>
  <si>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</si>
  <si>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</si>
  <si>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</si>
  <si>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</si>
  <si>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</si>
  <si>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</si>
  <si>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</si>
  <si>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</si>
  <si>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</si>
  <si>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</si>
  <si>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</si>
  <si>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</si>
  <si>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</si>
  <si>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</si>
  <si>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</si>
  <si>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</si>
  <si>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</si>
  <si>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</si>
  <si>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</si>
  <si>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</si>
  <si>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</si>
  <si>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</si>
  <si>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</si>
  <si>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</si>
  <si>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</si>
  <si>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</si>
  <si>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</si>
  <si>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</si>
  <si>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</si>
  <si>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</si>
  <si>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</si>
  <si>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</si>
  <si>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</si>
  <si>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</si>
  <si>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</si>
  <si>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</si>
  <si>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</si>
  <si>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</si>
  <si>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</si>
  <si>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</si>
  <si>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</si>
  <si>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</si>
  <si>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</si>
  <si>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</si>
  <si>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</si>
  <si>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</si>
  <si>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</si>
  <si>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</si>
  <si>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</si>
  <si>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</si>
  <si>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</si>
  <si>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</si>
  <si>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</si>
  <si>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</si>
  <si>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</si>
  <si>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</si>
  <si>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</si>
  <si>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</si>
  <si>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</si>
  <si>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</si>
  <si>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</si>
  <si>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</si>
  <si>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</si>
  <si>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</si>
  <si>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</si>
  <si>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</si>
  <si>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</si>
  <si>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</si>
  <si>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</si>
  <si>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</si>
  <si>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</si>
  <si>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</si>
  <si>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</si>
  <si>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</si>
  <si>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</si>
  <si>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</si>
  <si>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</si>
  <si>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</si>
  <si>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</si>
  <si>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</si>
  <si>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</si>
  <si>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</si>
  <si>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</si>
  <si>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</si>
  <si>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</si>
  <si>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</si>
  <si>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</si>
  <si>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</si>
  <si>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</si>
  <si>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</si>
  <si>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</si>
  <si>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</si>
  <si>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</si>
  <si>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</si>
  <si>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</si>
  <si>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</si>
  <si>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</si>
  <si>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</si>
  <si>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</si>
  <si>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</si>
  <si>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</si>
  <si>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</si>
  <si>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</si>
  <si>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</si>
  <si>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</si>
  <si>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</si>
  <si>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</si>
  <si>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</si>
  <si>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</si>
  <si>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</si>
  <si>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</si>
  <si>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</si>
  <si>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</si>
  <si>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</si>
  <si>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</si>
  <si>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</si>
  <si>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</si>
  <si>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</si>
  <si>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</si>
  <si>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</si>
  <si>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</si>
  <si>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</si>
  <si>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</si>
  <si>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</si>
  <si>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</si>
  <si>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</si>
  <si>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</si>
  <si>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</si>
  <si>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</si>
  <si>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</si>
  <si>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</si>
  <si>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</si>
  <si>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</si>
  <si>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</si>
  <si>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</si>
  <si>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</si>
  <si>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</si>
  <si>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</si>
  <si>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</si>
  <si>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</si>
  <si>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</si>
  <si>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</si>
  <si>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</si>
  <si>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</si>
  <si>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</si>
  <si>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</si>
  <si>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</si>
  <si>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</si>
  <si>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</si>
  <si>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</si>
  <si>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</si>
  <si>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</si>
  <si>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</si>
  <si>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</si>
  <si>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</si>
  <si>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</si>
  <si>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</si>
  <si>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</si>
  <si>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</si>
  <si>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</si>
  <si>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</si>
  <si>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</si>
  <si>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</si>
  <si>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</si>
  <si>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</si>
  <si>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</si>
  <si>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</si>
  <si>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</si>
  <si>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</si>
  <si>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</si>
  <si>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</si>
  <si>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</si>
  <si>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</si>
  <si>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</si>
  <si>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</si>
  <si>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</si>
  <si>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</si>
  <si>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</si>
  <si>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</si>
  <si>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</si>
  <si>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</si>
  <si>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</si>
  <si>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</si>
  <si>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</si>
  <si>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</si>
  <si>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</si>
  <si>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</si>
  <si>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</si>
  <si>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</si>
  <si>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</si>
  <si>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</si>
  <si>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</si>
  <si>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</si>
  <si>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</si>
  <si>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</si>
  <si>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</si>
  <si>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</si>
  <si>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</si>
  <si>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</si>
  <si>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</si>
  <si>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</si>
  <si>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</si>
  <si>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</si>
  <si>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</si>
  <si>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</si>
  <si>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</si>
  <si>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</si>
  <si>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</si>
  <si>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</si>
  <si>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</si>
  <si>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</si>
  <si>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</si>
  <si>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</si>
  <si>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</si>
  <si>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</si>
  <si>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</si>
  <si>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</si>
  <si>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</si>
  <si>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</si>
  <si>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</si>
  <si>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</si>
  <si>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</si>
  <si>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</si>
  <si>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</si>
  <si>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</si>
  <si>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</si>
  <si>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</si>
  <si>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</si>
  <si>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</si>
  <si>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</si>
  <si>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</si>
  <si>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</si>
  <si>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</si>
  <si>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</si>
  <si>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</si>
  <si>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</si>
  <si>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</si>
  <si>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</si>
  <si>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</si>
  <si>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</si>
  <si>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</si>
  <si>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</si>
  <si>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</si>
  <si>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</si>
  <si>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</si>
  <si>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</si>
  <si>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</si>
  <si>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</si>
  <si>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</si>
  <si>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</si>
  <si>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</si>
  <si>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</si>
  <si>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</si>
  <si>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</si>
  <si>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</si>
  <si>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</si>
  <si>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</si>
  <si>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</si>
  <si>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</si>
  <si>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</si>
  <si>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</si>
  <si>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</si>
  <si>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</si>
  <si>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</si>
  <si>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</si>
  <si>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</si>
  <si>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</si>
  <si>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</si>
  <si>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</si>
  <si>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</si>
  <si>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</si>
  <si>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</si>
  <si>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</si>
  <si>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</si>
  <si>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</si>
  <si>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</si>
  <si>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</si>
  <si>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</si>
  <si>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</si>
  <si>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</si>
  <si>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</si>
  <si>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</si>
  <si>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</si>
  <si>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</si>
  <si>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</si>
  <si>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</si>
  <si>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</si>
  <si>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</si>
  <si>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</si>
  <si>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</si>
  <si>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</si>
  <si>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</si>
  <si>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</si>
  <si>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</si>
  <si>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</si>
  <si>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</si>
  <si>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</si>
  <si>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</si>
  <si>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</si>
  <si>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</si>
  <si>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</si>
  <si>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</si>
  <si>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</si>
  <si>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</si>
  <si>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</si>
  <si>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</si>
  <si>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</si>
  <si>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</si>
  <si>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</si>
  <si>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</si>
  <si>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</si>
  <si>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</si>
  <si>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</si>
  <si>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</si>
  <si>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</si>
  <si>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</si>
  <si>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</si>
  <si>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</si>
  <si>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</si>
  <si>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</si>
  <si>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</si>
  <si>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</si>
  <si>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</si>
  <si>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</si>
  <si>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</si>
  <si>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</si>
  <si>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</si>
  <si>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</si>
  <si>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</si>
  <si>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</si>
  <si>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</si>
  <si>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</si>
  <si>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</si>
  <si>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</si>
  <si>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</si>
  <si>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</si>
  <si>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</si>
  <si>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</si>
  <si>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</si>
  <si>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</si>
  <si>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</si>
  <si>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</si>
  <si>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</si>
  <si>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</si>
  <si>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</si>
  <si>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</si>
  <si>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</si>
  <si>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</si>
  <si>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</si>
  <si>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</si>
  <si>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</si>
  <si>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</si>
  <si>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</si>
  <si>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</si>
  <si>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</si>
  <si>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</si>
  <si>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</si>
  <si>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</si>
  <si>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</si>
  <si>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</si>
  <si>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</si>
  <si>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</si>
  <si>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</si>
  <si>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</si>
  <si>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</si>
  <si>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</si>
  <si>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</si>
  <si>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</si>
  <si>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</si>
  <si>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</si>
  <si>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</si>
  <si>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</si>
  <si>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</si>
  <si>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</si>
  <si>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</si>
  <si>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</si>
  <si>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</si>
  <si>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</si>
  <si>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</si>
  <si>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</si>
  <si>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</si>
  <si>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</si>
  <si>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</si>
  <si>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</si>
  <si>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</si>
  <si>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</si>
  <si>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</si>
  <si>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</si>
  <si>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</si>
  <si>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</si>
  <si>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</si>
  <si>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</si>
  <si>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</si>
  <si>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</si>
  <si>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</si>
  <si>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</si>
  <si>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</si>
  <si>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</si>
  <si>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</si>
  <si>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</si>
  <si>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</si>
  <si>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</si>
  <si>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</si>
  <si>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</si>
  <si>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</si>
  <si>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</si>
  <si>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</si>
  <si>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</si>
  <si>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</si>
  <si>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</si>
  <si>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</si>
  <si>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</si>
  <si>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</si>
  <si>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</si>
  <si>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</si>
  <si>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</si>
  <si>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</si>
  <si>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</si>
  <si>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</si>
  <si>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</si>
  <si>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</si>
  <si>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</si>
  <si>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</si>
  <si>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</si>
  <si>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</si>
  <si>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</si>
  <si>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</si>
  <si>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</si>
  <si>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</si>
  <si>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</si>
  <si>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</si>
  <si>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</si>
  <si>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</si>
  <si>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</si>
  <si>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</si>
  <si>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</si>
  <si>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</si>
  <si>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</si>
  <si>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</si>
  <si>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</si>
  <si>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</si>
  <si>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</si>
  <si>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</si>
  <si>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</si>
  <si>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</si>
  <si>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</si>
  <si>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</si>
  <si>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</si>
  <si>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</si>
  <si>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</si>
  <si>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</si>
  <si>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</si>
  <si>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</si>
  <si>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</si>
  <si>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</si>
  <si>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</si>
  <si>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</si>
  <si>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</si>
  <si>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</si>
  <si>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</si>
  <si>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</si>
  <si>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</si>
  <si>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</si>
  <si>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</si>
  <si>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</si>
  <si>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</si>
  <si>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</si>
  <si>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</si>
  <si>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</si>
  <si>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</si>
  <si>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</si>
  <si>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</si>
  <si>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</si>
  <si>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</si>
  <si>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</si>
  <si>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</si>
  <si>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</si>
  <si>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</si>
  <si>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</si>
  <si>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</si>
  <si>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</si>
  <si>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</si>
  <si>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</si>
  <si>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</si>
  <si>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</si>
  <si>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</si>
  <si>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</si>
  <si>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</si>
  <si>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</si>
  <si>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</si>
  <si>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</si>
  <si>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</si>
  <si>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</si>
  <si>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</si>
  <si>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</si>
  <si>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</si>
  <si>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</si>
  <si>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</si>
  <si>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</si>
  <si>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</si>
  <si>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</si>
  <si>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</si>
  <si>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</si>
  <si>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</si>
  <si>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</si>
  <si>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</si>
  <si>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</si>
  <si>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</si>
  <si>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</si>
  <si>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</si>
  <si>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</si>
  <si>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</si>
  <si>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</si>
  <si>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</si>
  <si>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</si>
  <si>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</si>
  <si>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</si>
  <si>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</si>
  <si>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</si>
  <si>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</si>
  <si>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</si>
  <si>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</si>
  <si>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</si>
  <si>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</si>
  <si>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</si>
  <si>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</si>
  <si>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</si>
  <si>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</si>
  <si>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</si>
  <si>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</si>
  <si>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</si>
  <si>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</si>
  <si>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</si>
  <si>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</si>
  <si>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</si>
  <si>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</si>
  <si>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</si>
  <si>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</si>
  <si>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</si>
  <si>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</si>
  <si>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</si>
  <si>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</si>
  <si>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</si>
  <si>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</si>
  <si>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</si>
  <si>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</si>
  <si>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</si>
  <si>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</si>
  <si>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</si>
  <si>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</si>
  <si>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</si>
  <si>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</si>
  <si>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</si>
  <si>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</si>
  <si>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</si>
  <si>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</si>
  <si>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</si>
  <si>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</si>
  <si>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</si>
  <si>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</si>
  <si>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</si>
  <si>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</si>
  <si>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</si>
  <si>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</si>
  <si>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</si>
  <si>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</si>
  <si>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</si>
  <si>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</si>
  <si>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</si>
  <si>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</si>
  <si>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</si>
  <si>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</si>
  <si>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</si>
  <si>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</si>
  <si>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</si>
  <si>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</si>
  <si>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</si>
  <si>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</si>
  <si>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</si>
  <si>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</si>
  <si>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</si>
  <si>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</si>
  <si>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</si>
  <si>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</si>
  <si>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</si>
  <si>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</si>
  <si>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</si>
  <si>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</si>
  <si>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</si>
  <si>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</si>
  <si>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</si>
  <si>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</si>
  <si>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</si>
  <si>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</si>
  <si>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</si>
  <si>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</si>
  <si>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</si>
  <si>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</si>
  <si>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</si>
  <si>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</si>
  <si>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</si>
  <si>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</si>
  <si>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</si>
  <si>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</si>
  <si>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</si>
  <si>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</si>
  <si>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</si>
  <si>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</si>
  <si>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</si>
  <si>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</si>
  <si>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</si>
  <si>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</si>
  <si>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</si>
  <si>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</si>
  <si>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</si>
  <si>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</si>
  <si>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</si>
  <si>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</si>
  <si>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</si>
  <si>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</si>
  <si>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</si>
  <si>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</si>
  <si>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</si>
  <si>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</si>
  <si>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</si>
  <si>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</si>
  <si>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</si>
  <si>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</si>
  <si>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</si>
  <si>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</si>
  <si>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</si>
  <si>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</si>
  <si>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</si>
  <si>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</si>
  <si>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</si>
  <si>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</si>
  <si>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</si>
  <si>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</si>
  <si>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</si>
  <si>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</si>
  <si>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</si>
  <si>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</si>
  <si>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</si>
  <si>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</si>
  <si>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</si>
  <si>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</si>
  <si>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</si>
  <si>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</si>
  <si>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</si>
  <si>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</si>
  <si>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</si>
  <si>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</si>
  <si>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</si>
  <si>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</si>
  <si>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</si>
  <si>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</si>
  <si>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</si>
  <si>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</si>
  <si>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</si>
  <si>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</si>
  <si>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</si>
  <si>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</si>
  <si>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</si>
  <si>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</si>
  <si>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</si>
  <si>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</si>
  <si>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</si>
  <si>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</si>
  <si>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</si>
  <si>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</si>
  <si>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</si>
  <si>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</si>
  <si>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</si>
  <si>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</si>
  <si>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</si>
  <si>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</si>
  <si>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</si>
  <si>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</si>
  <si>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</si>
  <si>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</si>
  <si>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</si>
  <si>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</si>
  <si>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</si>
  <si>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</si>
  <si>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</si>
  <si>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</si>
  <si>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</si>
  <si>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</si>
  <si>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</si>
  <si>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</si>
  <si>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</si>
  <si>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</si>
  <si>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</si>
  <si>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</si>
  <si>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</si>
  <si>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</si>
  <si>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</si>
  <si>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</si>
  <si>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</si>
  <si>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</si>
  <si>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</si>
  <si>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</si>
  <si>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</si>
  <si>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</si>
  <si>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</si>
  <si>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</si>
  <si>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</si>
  <si>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</si>
  <si>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</si>
  <si>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</si>
  <si>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</si>
  <si>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</si>
  <si>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</si>
  <si>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</si>
  <si>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</si>
  <si>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</si>
  <si>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</si>
  <si>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</si>
  <si>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</si>
  <si>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</si>
  <si>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</si>
  <si>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</si>
  <si>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</si>
  <si>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</si>
  <si>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</si>
  <si>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</si>
  <si>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</si>
  <si>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</si>
  <si>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</si>
  <si>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</si>
  <si>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</si>
  <si>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</si>
  <si>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</si>
  <si>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</si>
  <si>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</si>
  <si>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</si>
  <si>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</si>
  <si>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</si>
  <si>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</si>
  <si>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</si>
  <si>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</si>
  <si>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</si>
  <si>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</si>
  <si>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</si>
  <si>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</si>
  <si>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</si>
  <si>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</si>
  <si>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</si>
  <si>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</si>
  <si>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</si>
  <si>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</si>
  <si>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</si>
  <si>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</si>
  <si>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</si>
  <si>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</si>
  <si>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</si>
  <si>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</si>
  <si>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</si>
  <si>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</si>
  <si>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</si>
  <si>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</si>
  <si>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</si>
  <si>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</si>
  <si>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</si>
  <si>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</si>
  <si>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</si>
  <si>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</si>
  <si>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</si>
  <si>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</si>
  <si>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</si>
  <si>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</si>
  <si>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</si>
  <si>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</si>
  <si>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</si>
  <si>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</si>
  <si>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</si>
  <si>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</si>
  <si>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</si>
  <si>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</si>
  <si>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</si>
  <si>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</si>
  <si>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</si>
  <si>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</si>
  <si>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</si>
  <si>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</si>
  <si>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</si>
  <si>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</si>
  <si>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</si>
  <si>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</si>
  <si>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</si>
  <si>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</si>
  <si>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</si>
  <si>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</si>
  <si>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</si>
  <si>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</si>
  <si>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</si>
  <si>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</si>
  <si>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</si>
  <si>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</si>
  <si>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</si>
  <si>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</si>
  <si>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</si>
  <si>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</si>
  <si>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</si>
  <si>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</si>
  <si>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</si>
  <si>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</si>
  <si>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</si>
  <si>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</si>
  <si>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</si>
  <si>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</si>
  <si>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</si>
  <si>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</si>
  <si>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</si>
  <si>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</si>
  <si>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</si>
  <si>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</si>
  <si>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</si>
  <si>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</si>
  <si>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</si>
  <si>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</si>
  <si>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</si>
  <si>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</si>
  <si>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</si>
  <si>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</si>
  <si>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</si>
  <si>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</si>
  <si>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</si>
  <si>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</si>
  <si>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</si>
  <si>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</si>
  <si>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</si>
  <si>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</si>
  <si>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</si>
  <si>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</si>
  <si>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</si>
  <si>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</si>
  <si>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</si>
  <si>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</si>
  <si>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</si>
  <si>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</si>
  <si>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</si>
  <si>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</si>
  <si>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</si>
  <si>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</si>
  <si>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</si>
  <si>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</si>
  <si>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</si>
  <si>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</si>
  <si>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</si>
  <si>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</si>
  <si>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</si>
  <si>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</si>
  <si>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</si>
  <si>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</si>
  <si>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</si>
  <si>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</si>
  <si>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</si>
  <si>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</si>
  <si>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</si>
  <si>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</si>
  <si>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</si>
  <si>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</si>
  <si>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</si>
  <si>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</si>
  <si>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</si>
  <si>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</si>
  <si>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</si>
  <si>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</si>
  <si>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</si>
  <si>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</si>
  <si>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</si>
  <si>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</si>
  <si>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</si>
  <si>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</si>
  <si>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</si>
  <si>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</si>
  <si>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</si>
  <si>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</si>
  <si>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</si>
  <si>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</si>
  <si>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</si>
  <si>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</si>
  <si>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</si>
  <si>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</si>
  <si>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</si>
  <si>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</si>
  <si>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</si>
  <si>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</si>
  <si>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</si>
  <si>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</si>
  <si>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</si>
  <si>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</si>
  <si>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</si>
  <si>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</si>
  <si>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</si>
  <si>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</si>
  <si>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</si>
  <si>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</si>
  <si>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</si>
  <si>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</si>
  <si>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</si>
  <si>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</si>
  <si>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</si>
  <si>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</si>
  <si>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</si>
  <si>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</si>
  <si>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</si>
  <si>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</si>
  <si>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</si>
  <si>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</si>
  <si>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</si>
  <si>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</si>
  <si>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</si>
  <si>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</si>
  <si>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</si>
  <si>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</si>
  <si>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</si>
  <si>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</si>
  <si>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</si>
  <si>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</si>
  <si>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</si>
  <si>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</si>
  <si>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</si>
  <si>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</si>
  <si>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</si>
  <si>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</si>
  <si>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</si>
  <si>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</si>
  <si>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</si>
  <si>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</si>
  <si>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</si>
  <si>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</si>
  <si>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</si>
  <si>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</si>
  <si>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</si>
  <si>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</si>
  <si>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</si>
  <si>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</si>
  <si>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</si>
  <si>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</si>
  <si>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</si>
  <si>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</si>
  <si>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</si>
  <si>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</si>
  <si>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</si>
  <si>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</si>
  <si>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</si>
  <si>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</si>
  <si>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</si>
  <si>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</si>
  <si>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</si>
  <si>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</si>
  <si>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</si>
  <si>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</si>
  <si>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</si>
  <si>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</si>
  <si>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</si>
  <si>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</si>
  <si>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</si>
  <si>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</si>
  <si>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</si>
  <si>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</si>
  <si>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</si>
  <si>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</si>
  <si>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</si>
  <si>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</si>
  <si>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</si>
  <si>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</si>
  <si>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</si>
  <si>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</si>
  <si>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</si>
  <si>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</si>
  <si>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</si>
  <si>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</si>
  <si>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</si>
  <si>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</si>
  <si>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</si>
  <si>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</si>
  <si>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</si>
  <si>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</si>
  <si>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</si>
  <si>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</si>
  <si>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</si>
  <si>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</si>
  <si>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</si>
  <si>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</si>
  <si>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</si>
  <si>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</si>
  <si>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</si>
  <si>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</si>
  <si>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</si>
  <si>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</si>
  <si>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</si>
  <si>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</si>
  <si>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</si>
  <si>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</si>
  <si>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</si>
  <si>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</si>
  <si>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</si>
  <si>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</si>
  <si>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</si>
  <si>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</si>
  <si>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</si>
  <si>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</si>
  <si>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</si>
  <si>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</si>
  <si>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</si>
  <si>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</si>
  <si>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</si>
  <si>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</si>
  <si>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</si>
  <si>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</si>
  <si>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</si>
  <si>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</si>
  <si>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</si>
  <si>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</si>
  <si>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</si>
  <si>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</si>
  <si>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</si>
  <si>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</si>
  <si>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</si>
  <si>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</si>
  <si>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</si>
  <si>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</si>
  <si>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</si>
  <si>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</si>
  <si>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</si>
  <si>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</si>
  <si>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</si>
  <si>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</si>
  <si>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</si>
  <si>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</si>
  <si>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</si>
  <si>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</si>
  <si>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</si>
  <si>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</si>
  <si>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</si>
  <si>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</si>
  <si>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</si>
  <si>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</si>
  <si>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</si>
  <si>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</si>
  <si>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</si>
  <si>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</si>
  <si>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</si>
  <si>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</si>
  <si>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</si>
  <si>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</si>
  <si>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</si>
  <si>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</si>
  <si>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</si>
  <si>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</si>
  <si>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</si>
  <si>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</si>
  <si>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</si>
  <si>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</si>
  <si>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</si>
  <si>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</si>
  <si>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</si>
  <si>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</si>
  <si>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</si>
  <si>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</si>
  <si>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</si>
  <si>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</si>
  <si>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</si>
  <si>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</si>
  <si>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</si>
  <si>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</si>
  <si>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</si>
  <si>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</si>
  <si>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</si>
  <si>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</si>
  <si>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</si>
  <si>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</si>
  <si>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</si>
  <si>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</si>
  <si>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</si>
  <si>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</si>
  <si>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</si>
  <si>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</si>
  <si>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</si>
  <si>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</si>
  <si>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</si>
  <si>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</si>
  <si>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</si>
  <si>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</si>
  <si>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</si>
  <si>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</si>
  <si>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</si>
  <si>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</si>
  <si>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</si>
  <si>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</si>
  <si>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</si>
  <si>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</si>
  <si>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</si>
  <si>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</si>
  <si>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</si>
  <si>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</si>
  <si>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</si>
  <si>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</si>
  <si>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</si>
  <si>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</si>
  <si>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</si>
  <si>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</si>
  <si>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</si>
  <si>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</si>
  <si>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</si>
  <si>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</si>
  <si>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</si>
  <si>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</si>
  <si>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</si>
  <si>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</si>
  <si>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</si>
  <si>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</si>
  <si>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</si>
  <si>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</si>
  <si>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</si>
  <si>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</si>
  <si>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</si>
  <si>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</si>
  <si>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</si>
  <si>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</si>
  <si>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</si>
  <si>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</si>
  <si>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</si>
  <si>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</si>
  <si>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</si>
  <si>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</si>
  <si>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</si>
  <si>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</si>
  <si>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</si>
  <si>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</si>
  <si>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</si>
  <si>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</si>
  <si>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</si>
  <si>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</si>
  <si>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</si>
  <si>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</si>
  <si>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</si>
  <si>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</si>
  <si>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</si>
  <si>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</si>
  <si>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</si>
  <si>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</si>
  <si>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</si>
  <si>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</si>
  <si>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</si>
  <si>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</si>
  <si>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</si>
  <si>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</si>
  <si>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</si>
  <si>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</si>
  <si>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</si>
  <si>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</si>
  <si>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</si>
  <si>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</si>
  <si>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</si>
  <si>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</si>
  <si>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</si>
  <si>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</si>
  <si>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</si>
  <si>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</si>
  <si>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</si>
  <si>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</si>
  <si>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</si>
  <si>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</si>
  <si>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</si>
  <si>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</si>
  <si>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</si>
  <si>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</si>
  <si>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</si>
  <si>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</si>
  <si>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</si>
  <si>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</si>
  <si>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</si>
  <si>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</si>
  <si>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</si>
  <si>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</si>
  <si>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</si>
  <si>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</si>
  <si>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</si>
  <si>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</si>
  <si>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</si>
  <si>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</si>
  <si>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</si>
  <si>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</si>
  <si>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</si>
  <si>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</si>
  <si>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</si>
  <si>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</si>
  <si>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</si>
  <si>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</si>
  <si>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</si>
  <si>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</si>
  <si>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</si>
  <si>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</si>
  <si>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</si>
  <si>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</si>
  <si>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</si>
  <si>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</si>
  <si>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</si>
  <si>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</si>
  <si>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</si>
  <si>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</si>
  <si>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</si>
  <si>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</si>
  <si>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</si>
  <si>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</si>
  <si>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</si>
  <si>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</si>
  <si>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</si>
  <si>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</si>
  <si>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</si>
  <si>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</si>
  <si>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</si>
  <si>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</si>
  <si>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</si>
  <si>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</si>
  <si>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</si>
  <si>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</si>
  <si>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</si>
  <si>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</si>
  <si>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</si>
  <si>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</si>
  <si>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</si>
  <si>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</si>
  <si>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</si>
  <si>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</si>
  <si>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</si>
  <si>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</si>
  <si>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</si>
  <si>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</si>
  <si>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</si>
  <si>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</si>
  <si>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</si>
  <si>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</si>
  <si>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</si>
  <si>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</si>
  <si>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</si>
  <si>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</si>
  <si>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</si>
  <si>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</si>
  <si>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</si>
  <si>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</si>
  <si>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</si>
  <si>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</si>
  <si>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</si>
  <si>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</si>
  <si>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</si>
  <si>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</si>
  <si>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</si>
  <si>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</si>
  <si>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</si>
  <si>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</si>
  <si>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</si>
  <si>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</si>
  <si>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</si>
  <si>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</si>
  <si>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</si>
  <si>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</si>
  <si>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</si>
  <si>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</si>
  <si>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</si>
  <si>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</si>
  <si>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</si>
  <si>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</si>
  <si>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</si>
  <si>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</si>
  <si>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</si>
  <si>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</si>
  <si>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</si>
  <si>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</si>
  <si>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</si>
  <si>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</si>
  <si>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</si>
  <si>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</si>
  <si>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</si>
  <si>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</si>
  <si>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</si>
  <si>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</si>
  <si>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</si>
  <si>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</si>
  <si>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</si>
  <si>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</si>
  <si>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</si>
  <si>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</si>
  <si>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</si>
  <si>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</si>
  <si>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</si>
  <si>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</si>
  <si>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</si>
  <si>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</si>
  <si>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</si>
  <si>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</si>
  <si>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</si>
  <si>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</si>
  <si>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</si>
  <si>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</si>
  <si>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</si>
  <si>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</si>
  <si>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</si>
  <si>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</si>
  <si>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</si>
  <si>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</si>
  <si>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</si>
  <si>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</si>
  <si>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</si>
  <si>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</si>
  <si>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</si>
  <si>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</si>
  <si>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</si>
  <si>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</si>
  <si>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</si>
  <si>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</si>
  <si>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</si>
  <si>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</si>
  <si>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</si>
  <si>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</si>
  <si>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</si>
  <si>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</si>
  <si>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</si>
  <si>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</si>
  <si>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</si>
  <si>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</si>
  <si>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</si>
  <si>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</si>
  <si>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</si>
  <si>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</si>
  <si>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</si>
  <si>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</si>
  <si>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</si>
  <si>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</si>
  <si>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</si>
  <si>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</si>
  <si>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</si>
  <si>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</si>
  <si>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</si>
  <si>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</si>
  <si>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</si>
  <si>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</si>
  <si>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</si>
  <si>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</si>
  <si>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</si>
  <si>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</si>
  <si>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</si>
  <si>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</si>
  <si>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</si>
  <si>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</si>
  <si>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</si>
  <si>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</si>
  <si>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</si>
  <si>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</si>
  <si>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</si>
  <si>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</si>
  <si>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</si>
  <si>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</si>
  <si>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</si>
  <si>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</si>
  <si>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</si>
  <si>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</si>
  <si>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</si>
  <si>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</si>
  <si>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</si>
  <si>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</si>
  <si>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</si>
  <si>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</si>
  <si>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</si>
  <si>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</si>
  <si>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</si>
  <si>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</si>
  <si>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</si>
  <si>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</si>
  <si>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</si>
  <si>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</si>
  <si>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</si>
  <si>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</si>
  <si>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</si>
  <si>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</si>
  <si>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</si>
  <si>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</si>
  <si>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</si>
  <si>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</si>
  <si>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</si>
  <si>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</si>
  <si>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</si>
  <si>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</si>
  <si>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</si>
  <si>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</si>
  <si>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</si>
  <si>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</si>
  <si>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</si>
  <si>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</si>
  <si>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</si>
  <si>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</si>
  <si>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</si>
  <si>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</si>
  <si>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</si>
  <si>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</si>
  <si>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</si>
  <si>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</si>
  <si>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</si>
  <si>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</si>
  <si>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</si>
  <si>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</si>
  <si>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</si>
  <si>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</si>
  <si>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</si>
  <si>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</si>
  <si>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</si>
  <si>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</si>
  <si>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</si>
  <si>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</si>
  <si>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</si>
  <si>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</si>
  <si>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</si>
  <si>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</si>
  <si>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</si>
  <si>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</si>
  <si>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</si>
  <si>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</si>
  <si>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</si>
  <si>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</si>
  <si>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</si>
  <si>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</si>
  <si>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</si>
  <si>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</si>
  <si>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</si>
  <si>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</si>
  <si>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</si>
  <si>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</si>
  <si>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</si>
  <si>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</si>
  <si>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</si>
  <si>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</si>
  <si>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</si>
  <si>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</si>
  <si>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</si>
  <si>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</si>
  <si>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</si>
  <si>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</si>
  <si>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</si>
  <si>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</si>
  <si>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</si>
  <si>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</si>
  <si>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</si>
  <si>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</si>
  <si>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</si>
  <si>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</si>
  <si>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</si>
  <si>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</si>
  <si>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</si>
  <si>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</si>
  <si>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</si>
  <si>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</si>
  <si>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</si>
  <si>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</si>
  <si>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</si>
  <si>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</si>
  <si>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</si>
  <si>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</si>
  <si>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</si>
  <si>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</si>
  <si>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</si>
  <si>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</si>
  <si>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</si>
  <si>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</si>
  <si>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</si>
  <si>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</si>
  <si>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</si>
  <si>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</si>
  <si>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</si>
  <si>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</si>
  <si>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</si>
  <si>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</si>
  <si>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</si>
  <si>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</si>
  <si>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</si>
  <si>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</si>
  <si>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</si>
  <si>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</si>
  <si>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</si>
  <si>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</si>
  <si>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</si>
  <si>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</si>
  <si>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</si>
  <si>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</si>
  <si>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</si>
  <si>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</si>
  <si>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</si>
  <si>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</si>
  <si>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</si>
  <si>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</si>
  <si>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</si>
  <si>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</si>
  <si>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</si>
  <si>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</si>
  <si>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</si>
  <si>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</si>
  <si>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</si>
  <si>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</si>
  <si>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</si>
  <si>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</si>
  <si>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</si>
  <si>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</si>
  <si>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</si>
  <si>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</si>
  <si>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</si>
  <si>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</si>
  <si>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</si>
  <si>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</si>
  <si>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</si>
  <si>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</si>
  <si>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</si>
  <si>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</si>
  <si>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</si>
  <si>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</si>
  <si>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</si>
  <si>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</si>
  <si>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</si>
  <si>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</si>
  <si>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</si>
  <si>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</si>
  <si>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</si>
  <si>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</si>
  <si>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</si>
  <si>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</si>
  <si>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</si>
  <si>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</si>
  <si>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</si>
  <si>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</si>
  <si>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</si>
  <si>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</si>
  <si>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</si>
  <si>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</si>
  <si>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</si>
  <si>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</si>
  <si>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</si>
  <si>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</si>
  <si>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</si>
  <si>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</si>
  <si>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</si>
  <si>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</si>
  <si>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</si>
  <si>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</si>
  <si>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</si>
  <si>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</si>
  <si>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</si>
  <si>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</si>
  <si>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</si>
  <si>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</si>
  <si>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</si>
  <si>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</si>
  <si>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</si>
  <si>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</si>
  <si>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</si>
  <si>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</si>
  <si>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</si>
  <si>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</si>
  <si>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</si>
  <si>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</si>
  <si>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</si>
  <si>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</si>
  <si>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</si>
  <si>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</si>
  <si>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</si>
  <si>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</si>
  <si>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</si>
  <si>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</si>
  <si>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</si>
  <si>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</si>
  <si>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</si>
  <si>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</si>
  <si>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</si>
  <si>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</si>
  <si>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</si>
  <si>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</si>
  <si>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</si>
  <si>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</si>
  <si>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</si>
  <si>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</si>
  <si>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</si>
  <si>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</si>
  <si>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</si>
  <si>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</si>
  <si>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</si>
  <si>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</si>
  <si>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</si>
  <si>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</si>
  <si>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</si>
  <si>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</si>
  <si>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</si>
  <si>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</si>
  <si>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</si>
  <si>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</si>
  <si>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</si>
  <si>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</si>
  <si>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</si>
  <si>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</si>
  <si>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</si>
  <si>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</si>
  <si>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</si>
  <si>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</si>
  <si>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</si>
  <si>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</si>
  <si>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</si>
  <si>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</si>
  <si>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</si>
  <si>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</si>
  <si>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</si>
  <si>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</si>
  <si>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</si>
  <si>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</si>
  <si>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</si>
  <si>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</si>
  <si>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</si>
  <si>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</si>
  <si>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</si>
  <si>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</si>
  <si>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</si>
  <si>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</si>
  <si>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</si>
  <si>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</si>
  <si>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</si>
  <si>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</si>
  <si>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</si>
  <si>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</si>
  <si>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</si>
  <si>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</si>
  <si>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</si>
  <si>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</si>
  <si>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</si>
  <si>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</si>
  <si>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</si>
  <si>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</si>
  <si>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</si>
  <si>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</si>
  <si>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</si>
  <si>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</si>
  <si>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</si>
  <si>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</si>
  <si>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</si>
  <si>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</si>
  <si>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</si>
  <si>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</si>
  <si>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</si>
  <si>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</si>
  <si>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</si>
  <si>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</si>
  <si>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</si>
  <si>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</si>
  <si>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</si>
  <si>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</si>
  <si>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</si>
  <si>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</si>
  <si>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</si>
  <si>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</si>
  <si>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</si>
  <si>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</si>
  <si>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</si>
  <si>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</si>
  <si>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</si>
  <si>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</si>
  <si>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</si>
  <si>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</si>
  <si>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</si>
  <si>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</si>
  <si>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</si>
  <si>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</si>
  <si>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</si>
  <si>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</si>
  <si>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</si>
  <si>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</si>
  <si>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</si>
  <si>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</si>
  <si>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</si>
  <si>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</si>
  <si>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</si>
  <si>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</si>
  <si>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</si>
  <si>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</si>
  <si>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</si>
  <si>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</si>
  <si>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</si>
  <si>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</si>
  <si>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</si>
  <si>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</si>
  <si>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</si>
  <si>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</si>
  <si>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</si>
  <si>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</si>
  <si>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</si>
  <si>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</si>
  <si>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</si>
  <si>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</si>
  <si>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</si>
  <si>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</si>
  <si>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</si>
  <si>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</si>
  <si>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</si>
  <si>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</si>
  <si>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</si>
  <si>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</si>
  <si>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</si>
  <si>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</si>
  <si>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</si>
  <si>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</si>
  <si>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</si>
  <si>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</si>
  <si>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</si>
  <si>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</si>
  <si>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</si>
  <si>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</si>
  <si>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</si>
  <si>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</si>
  <si>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</si>
  <si>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</si>
  <si>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</si>
  <si>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</si>
  <si>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</si>
  <si>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</si>
  <si>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</si>
  <si>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</si>
  <si>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</si>
  <si>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</si>
  <si>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</si>
  <si>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</si>
  <si>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</si>
  <si>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</si>
  <si>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</si>
  <si>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</si>
  <si>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</si>
  <si>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</si>
  <si>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</si>
  <si>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</si>
  <si>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</si>
  <si>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</si>
  <si>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</si>
  <si>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</si>
  <si>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</si>
  <si>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</si>
  <si>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</si>
  <si>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</si>
  <si>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</si>
  <si>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</si>
  <si>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</si>
  <si>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</si>
  <si>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</si>
  <si>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</si>
  <si>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</si>
  <si>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</si>
  <si>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</si>
  <si>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</si>
  <si>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</si>
  <si>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</si>
  <si>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</si>
  <si>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</si>
  <si>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</si>
  <si>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</si>
  <si>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</si>
  <si>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</si>
  <si>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</si>
  <si>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</si>
  <si>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</si>
  <si>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</si>
  <si>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</si>
  <si>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</si>
  <si>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</si>
  <si>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</si>
  <si>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</si>
  <si>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</si>
  <si>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</si>
  <si>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</si>
  <si>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</si>
  <si>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</si>
  <si>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</si>
  <si>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</si>
  <si>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</si>
  <si>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</si>
  <si>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</si>
  <si>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</si>
  <si>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</si>
  <si>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</si>
  <si>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</si>
  <si>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</si>
  <si>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</si>
  <si>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</si>
  <si>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</si>
  <si>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</si>
  <si>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</si>
  <si>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</si>
  <si>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</si>
  <si>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</si>
  <si>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</si>
  <si>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</si>
  <si>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</si>
  <si>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</si>
  <si>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</si>
  <si>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</si>
  <si>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</si>
  <si>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</si>
  <si>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</si>
  <si>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</si>
  <si>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</si>
  <si>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</si>
  <si>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</si>
  <si>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</si>
  <si>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</si>
  <si>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</si>
  <si>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</si>
  <si>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</si>
  <si>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</si>
  <si>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</si>
  <si>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</si>
  <si>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</si>
  <si>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</si>
  <si>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</si>
  <si>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</si>
  <si>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</si>
  <si>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</si>
  <si>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</si>
  <si>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</si>
  <si>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</si>
  <si>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</si>
  <si>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</si>
  <si>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</si>
  <si>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</si>
  <si>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</si>
  <si>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</si>
  <si>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</si>
  <si>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</si>
  <si>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</si>
  <si>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</si>
  <si>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</si>
  <si>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</si>
  <si>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</si>
  <si>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</si>
  <si>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</si>
  <si>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</si>
  <si>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</si>
  <si>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</si>
  <si>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</si>
  <si>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</si>
  <si>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</si>
  <si>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</si>
  <si>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</si>
  <si>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</si>
  <si>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</si>
  <si>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</si>
  <si>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</si>
  <si>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</si>
  <si>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</si>
  <si>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</si>
  <si>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</si>
  <si>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</si>
  <si>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</si>
  <si>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</si>
  <si>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</si>
  <si>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</si>
  <si>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</si>
  <si>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</si>
  <si>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</si>
  <si>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</si>
  <si>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</si>
  <si>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</si>
  <si>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</si>
  <si>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</si>
  <si>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</si>
  <si>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</si>
  <si>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</si>
  <si>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</si>
  <si>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</si>
  <si>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</si>
  <si>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</si>
  <si>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</si>
  <si>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</si>
  <si>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</si>
  <si>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</si>
  <si>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</si>
  <si>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</si>
  <si>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</si>
  <si>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</si>
  <si>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</si>
  <si>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</si>
  <si>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</si>
  <si>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</si>
  <si>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</si>
  <si>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</si>
  <si>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</si>
  <si>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</si>
  <si>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</si>
  <si>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</si>
  <si>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</si>
  <si>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</si>
  <si>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</si>
  <si>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</si>
  <si>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</si>
  <si>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</si>
  <si>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</si>
  <si>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</si>
  <si>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</si>
  <si>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</si>
  <si>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</si>
  <si>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</si>
  <si>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</si>
  <si>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</si>
  <si>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</si>
  <si>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</si>
  <si>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</si>
  <si>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</si>
  <si>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</si>
  <si>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</si>
  <si>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</si>
  <si>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</si>
  <si>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</si>
  <si>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</si>
  <si>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</si>
  <si>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</si>
  <si>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</si>
  <si>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</si>
  <si>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</si>
  <si>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</si>
  <si>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</si>
  <si>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</si>
  <si>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</si>
  <si>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</si>
  <si>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</si>
  <si>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</si>
  <si>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</si>
  <si>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</si>
  <si>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</si>
  <si>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</si>
  <si>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</si>
  <si>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</si>
  <si>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</si>
  <si>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</si>
  <si>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</si>
  <si>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</si>
  <si>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</si>
  <si>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</si>
  <si>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</si>
  <si>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</si>
  <si>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</si>
  <si>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</si>
  <si>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</si>
  <si>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</si>
  <si>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</si>
  <si>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</si>
  <si>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</si>
  <si>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</si>
  <si>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</si>
  <si>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</si>
  <si>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</si>
  <si>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</si>
  <si>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</si>
  <si>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</si>
  <si>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</si>
  <si>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</si>
  <si>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</si>
  <si>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</si>
  <si>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</si>
  <si>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</si>
  <si>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</si>
  <si>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</si>
  <si>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</si>
  <si>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</si>
  <si>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</si>
  <si>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</si>
  <si>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</si>
  <si>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</si>
  <si>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</si>
  <si>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</si>
  <si>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</si>
  <si>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</si>
  <si>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</si>
  <si>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</si>
  <si>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</si>
  <si>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</si>
  <si>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</si>
  <si>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</si>
  <si>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</si>
  <si>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</si>
  <si>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</si>
  <si>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</si>
  <si>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</si>
  <si>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</si>
  <si>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</si>
  <si>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</si>
  <si>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</si>
  <si>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</si>
  <si>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</si>
  <si>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</si>
  <si>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</si>
  <si>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</si>
  <si>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</si>
  <si>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</si>
  <si>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</si>
  <si>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</si>
  <si>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</si>
  <si>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</si>
  <si>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</si>
  <si>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</si>
  <si>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</si>
  <si>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</si>
  <si>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</si>
  <si>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</si>
  <si>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</si>
  <si>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</si>
  <si>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</si>
  <si>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</si>
  <si>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</si>
  <si>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</si>
  <si>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</si>
  <si>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</si>
  <si>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</si>
  <si>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</si>
  <si>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</si>
  <si>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</si>
  <si>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</si>
  <si>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</si>
  <si>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</si>
  <si>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</si>
  <si>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</si>
  <si>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</si>
  <si>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</si>
  <si>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</si>
  <si>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</si>
  <si>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</si>
  <si>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</si>
  <si>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</si>
  <si>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</si>
  <si>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</si>
  <si>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</si>
  <si>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</si>
  <si>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</si>
  <si>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</si>
  <si>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</si>
  <si>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</si>
  <si>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</si>
  <si>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</si>
  <si>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</si>
  <si>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</si>
  <si>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</si>
  <si>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</si>
  <si>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</si>
  <si>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</si>
  <si>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</si>
  <si>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</si>
  <si>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</si>
  <si>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</si>
  <si>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</si>
  <si>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</si>
  <si>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</si>
  <si>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</si>
  <si>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</si>
  <si>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</si>
  <si>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</si>
  <si>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</si>
  <si>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</si>
  <si>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</si>
  <si>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</si>
  <si>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</si>
  <si>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</si>
  <si>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</si>
  <si>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</si>
  <si>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</si>
  <si>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</si>
  <si>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</si>
  <si>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</si>
  <si>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</si>
  <si>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</si>
  <si>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</si>
  <si>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</si>
  <si>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</si>
  <si>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</si>
  <si>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</si>
  <si>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</si>
  <si>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</si>
  <si>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</si>
  <si>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</si>
  <si>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</si>
  <si>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</si>
  <si>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</si>
  <si>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</si>
  <si>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</si>
  <si>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</si>
  <si>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</si>
  <si>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</si>
  <si>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</si>
  <si>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</si>
  <si>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</si>
  <si>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</si>
  <si>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</si>
  <si>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</si>
  <si>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</si>
  <si>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</si>
  <si>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</si>
  <si>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</si>
  <si>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</si>
  <si>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</si>
  <si>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</si>
  <si>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</si>
  <si>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</si>
  <si>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</si>
  <si>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</si>
  <si>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</si>
  <si>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</si>
  <si>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</si>
  <si>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</si>
  <si>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</si>
  <si>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</si>
  <si>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</si>
  <si>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</si>
  <si>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</si>
  <si>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</si>
  <si>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</si>
  <si>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</si>
  <si>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</si>
  <si>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</si>
  <si>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</si>
  <si>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</si>
  <si>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</si>
  <si>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</si>
  <si>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</si>
  <si>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</si>
  <si>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</si>
  <si>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</si>
  <si>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</si>
  <si>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</si>
  <si>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</si>
  <si>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</si>
  <si>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</si>
  <si>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</si>
  <si>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</si>
  <si>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</si>
  <si>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</si>
  <si>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</si>
  <si>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</si>
  <si>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</si>
  <si>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</si>
  <si>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</si>
  <si>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</si>
  <si>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</si>
  <si>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</si>
  <si>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</si>
  <si>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</si>
  <si>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</si>
  <si>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</si>
  <si>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</si>
  <si>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</si>
  <si>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</si>
  <si>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</si>
  <si>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</si>
  <si>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</si>
  <si>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</si>
  <si>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</si>
  <si>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</si>
  <si>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</si>
  <si>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</si>
  <si>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</si>
  <si>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</si>
  <si>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</si>
  <si>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</si>
  <si>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</si>
  <si>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</si>
  <si>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</si>
  <si>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</si>
  <si>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</si>
  <si>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</si>
  <si>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</si>
  <si>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</si>
  <si>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</si>
  <si>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</si>
  <si>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</si>
  <si>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</si>
  <si>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</si>
  <si>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</si>
  <si>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</si>
  <si>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</si>
  <si>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</si>
  <si>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</si>
  <si>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</si>
  <si>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</si>
  <si>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</si>
  <si>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</si>
  <si>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</si>
  <si>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</si>
  <si>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</si>
  <si>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</si>
  <si>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</si>
  <si>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</si>
  <si>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</si>
  <si>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</si>
  <si>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</si>
  <si>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</si>
  <si>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</si>
  <si>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</si>
  <si>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</si>
  <si>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</si>
  <si>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</si>
  <si>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</si>
  <si>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</si>
  <si>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</si>
  <si>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</si>
  <si>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</si>
  <si>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</si>
  <si>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</si>
  <si>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</si>
  <si>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</si>
  <si>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</si>
  <si>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</si>
  <si>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</si>
  <si>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</si>
  <si>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</si>
  <si>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</si>
  <si>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</si>
  <si>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</si>
  <si>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</si>
  <si>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</si>
  <si>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</si>
  <si>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</si>
  <si>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</si>
  <si>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</si>
  <si>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</si>
  <si>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</si>
  <si>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</si>
  <si>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</si>
  <si>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</si>
  <si>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</si>
  <si>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</si>
  <si>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</si>
  <si>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</si>
  <si>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</si>
  <si>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</si>
  <si>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</si>
  <si>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</si>
  <si>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</si>
  <si>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</si>
  <si>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</si>
  <si>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</si>
  <si>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</si>
  <si>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</si>
  <si>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</si>
  <si>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</si>
  <si>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</si>
  <si>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</si>
  <si>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</si>
  <si>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</si>
  <si>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</si>
  <si>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</si>
  <si>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</si>
  <si>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</si>
  <si>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</si>
  <si>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</si>
  <si>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</si>
  <si>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</si>
  <si>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</si>
  <si>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</si>
  <si>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</si>
  <si>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</si>
  <si>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</si>
  <si>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</si>
  <si>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</si>
  <si>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</si>
  <si>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</si>
  <si>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</si>
  <si>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</si>
  <si>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</si>
  <si>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</si>
  <si>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</si>
  <si>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</si>
  <si>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</si>
  <si>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</si>
  <si>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</si>
  <si>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</si>
  <si>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</si>
  <si>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</si>
  <si>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</si>
  <si>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</si>
  <si>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</si>
  <si>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</si>
  <si>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</si>
  <si>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</si>
  <si>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</si>
  <si>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</si>
  <si>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</si>
  <si>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</si>
  <si>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</si>
  <si>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</si>
  <si>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</si>
  <si>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</si>
  <si>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</si>
  <si>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</si>
  <si>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</si>
  <si>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</si>
  <si>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</si>
  <si>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</si>
  <si>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</si>
  <si>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</si>
  <si>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</si>
  <si>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</si>
  <si>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</si>
  <si>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</si>
  <si>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</si>
  <si>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</si>
  <si>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</si>
  <si>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</si>
  <si>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</si>
  <si>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</si>
  <si>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</si>
  <si>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</si>
  <si>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</si>
  <si>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</si>
  <si>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</si>
  <si>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</si>
  <si>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</si>
  <si>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</si>
  <si>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</si>
  <si>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</si>
  <si>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</si>
  <si>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</si>
  <si>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</si>
  <si>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</si>
  <si>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</si>
  <si>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</si>
  <si>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</si>
  <si>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</si>
  <si>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</si>
  <si>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</si>
  <si>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</si>
  <si>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</si>
  <si>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</si>
  <si>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</si>
  <si>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</si>
  <si>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</si>
  <si>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</si>
  <si>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</si>
  <si>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</si>
  <si>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</si>
  <si>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</si>
  <si>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</si>
  <si>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</si>
  <si>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</si>
  <si>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</si>
  <si>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</si>
  <si>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</si>
  <si>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</si>
  <si>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</si>
  <si>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</si>
  <si>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</si>
  <si>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</si>
  <si>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</si>
  <si>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</si>
  <si>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</si>
  <si>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</si>
  <si>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</si>
  <si>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</si>
  <si>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</si>
  <si>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</si>
  <si>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</si>
  <si>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</si>
  <si>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</si>
  <si>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</si>
  <si>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</si>
  <si>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</si>
  <si>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</si>
  <si>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</si>
  <si>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</si>
  <si>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</si>
  <si>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</si>
  <si>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</si>
  <si>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</si>
  <si>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</si>
  <si>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</si>
  <si>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</si>
  <si>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</si>
  <si>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</si>
  <si>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</si>
  <si>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</si>
  <si>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</si>
  <si>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</si>
  <si>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</si>
  <si>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</si>
  <si>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</si>
  <si>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</si>
  <si>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</si>
  <si>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</si>
  <si>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</si>
  <si>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</si>
  <si>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</si>
  <si>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</si>
  <si>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</si>
  <si>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</si>
  <si>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</si>
  <si>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</si>
  <si>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</si>
  <si>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</si>
  <si>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</si>
  <si>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</si>
  <si>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</si>
  <si>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</si>
  <si>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</si>
  <si>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</si>
  <si>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</si>
  <si>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</si>
  <si>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</si>
  <si>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</si>
  <si>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</si>
  <si>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</si>
  <si>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</si>
  <si>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</si>
  <si>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</si>
  <si>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</si>
  <si>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</si>
  <si>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</si>
  <si>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</si>
  <si>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</si>
  <si>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</si>
  <si>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</si>
  <si>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</si>
  <si>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</si>
  <si>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</si>
  <si>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</si>
  <si>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</si>
  <si>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</si>
  <si>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</si>
  <si>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</si>
  <si>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</si>
  <si>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</si>
  <si>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</si>
  <si>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</si>
  <si>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</si>
  <si>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</si>
  <si>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</si>
  <si>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</si>
  <si>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</si>
  <si>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</si>
  <si>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</si>
  <si>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</si>
  <si>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</si>
  <si>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</si>
  <si>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</si>
  <si>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</si>
  <si>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</si>
  <si>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</si>
  <si>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</si>
  <si>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</si>
  <si>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</si>
  <si>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</si>
  <si>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</si>
  <si>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</si>
  <si>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</si>
  <si>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</si>
  <si>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</si>
  <si>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</si>
  <si>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</si>
  <si>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</si>
  <si>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</si>
  <si>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</si>
  <si>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</si>
  <si>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</si>
  <si>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</si>
  <si>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</si>
  <si>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</si>
  <si>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</si>
  <si>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</si>
  <si>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</si>
  <si>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</si>
  <si>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</si>
  <si>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</si>
  <si>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</si>
  <si>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</si>
  <si>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</si>
  <si>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</si>
  <si>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</si>
  <si>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</si>
  <si>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</si>
  <si>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</si>
  <si>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</si>
  <si>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</si>
  <si>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</si>
  <si>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</si>
  <si>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</si>
  <si>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</si>
  <si>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</si>
  <si>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</si>
  <si>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</si>
  <si>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</si>
  <si>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</si>
  <si>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</si>
  <si>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</si>
  <si>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</si>
  <si>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</si>
  <si>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</si>
  <si>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</si>
  <si>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</si>
  <si>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</si>
  <si>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</si>
  <si>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</si>
  <si>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</si>
  <si>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</si>
  <si>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</si>
  <si>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</si>
  <si>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</si>
  <si>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</si>
  <si>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</si>
  <si>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</si>
  <si>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</si>
  <si>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</si>
  <si>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</si>
  <si>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</si>
  <si>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</si>
  <si>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</si>
  <si>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</si>
  <si>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</si>
  <si>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</si>
  <si>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</si>
  <si>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</si>
  <si>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</si>
  <si>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</si>
  <si>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</si>
  <si>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</si>
  <si>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</si>
  <si>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</si>
  <si>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</si>
  <si>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</si>
  <si>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</si>
  <si>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</si>
  <si>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</si>
  <si>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</si>
  <si>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</si>
  <si>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</si>
  <si>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</si>
  <si>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</si>
  <si>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</si>
  <si>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</si>
  <si>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</si>
  <si>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</si>
  <si>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</si>
  <si>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</si>
  <si>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</si>
  <si>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</si>
  <si>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</si>
  <si>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</si>
  <si>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</si>
  <si>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</si>
  <si>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</si>
  <si>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</si>
  <si>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</si>
  <si>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</si>
  <si>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</si>
  <si>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</si>
  <si>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</si>
  <si>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</si>
  <si>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</si>
  <si>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</si>
  <si>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</si>
  <si>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</si>
  <si>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</si>
  <si>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</si>
  <si>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</si>
  <si>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</si>
  <si>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</si>
  <si>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</si>
  <si>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</si>
  <si>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</si>
  <si>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</si>
  <si>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</si>
  <si>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</si>
  <si>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</si>
  <si>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</si>
  <si>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</si>
  <si>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</si>
  <si>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</si>
  <si>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</si>
  <si>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</si>
  <si>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</si>
  <si>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</si>
  <si>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</si>
  <si>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</si>
  <si>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</si>
  <si>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</si>
  <si>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</si>
  <si>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</si>
  <si>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</si>
  <si>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</si>
  <si>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</si>
  <si>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</si>
  <si>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</si>
  <si>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</si>
  <si>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</si>
  <si>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</si>
  <si>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</si>
  <si>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</si>
  <si>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</si>
  <si>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</si>
  <si>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</si>
  <si>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</si>
  <si>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</si>
  <si>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</si>
  <si>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</si>
  <si>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</si>
  <si>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</si>
  <si>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</si>
  <si>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</si>
  <si>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</si>
  <si>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</si>
  <si>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</si>
  <si>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</si>
  <si>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</si>
  <si>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</si>
  <si>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</si>
  <si>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</si>
  <si>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</si>
  <si>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</si>
  <si>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</si>
  <si>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</si>
  <si>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</si>
  <si>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</si>
  <si>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</si>
  <si>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</si>
  <si>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</si>
  <si>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</si>
  <si>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</si>
  <si>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</si>
  <si>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</si>
  <si>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</si>
  <si>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</si>
  <si>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</si>
  <si>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</si>
  <si>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</si>
  <si>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</si>
  <si>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</si>
  <si>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</si>
  <si>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</si>
  <si>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</si>
  <si>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</si>
  <si>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</si>
  <si>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</si>
  <si>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</si>
  <si>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</si>
  <si>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</si>
  <si>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</si>
  <si>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</si>
  <si>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</si>
  <si>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</si>
  <si>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</si>
  <si>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</si>
  <si>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</si>
  <si>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</si>
  <si>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</si>
  <si>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</si>
  <si>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</si>
  <si>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</si>
  <si>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</si>
  <si>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</si>
  <si>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</si>
  <si>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</si>
  <si>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</si>
  <si>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</si>
  <si>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</si>
  <si>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</si>
  <si>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</si>
  <si>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</si>
  <si>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</si>
  <si>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</si>
  <si>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</si>
  <si>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</si>
  <si>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</si>
  <si>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</si>
  <si>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</si>
  <si>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</si>
  <si>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</si>
  <si>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</si>
  <si>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</si>
  <si>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</si>
  <si>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</si>
  <si>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</si>
  <si>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</si>
  <si>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</si>
  <si>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</si>
  <si>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</si>
  <si>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</si>
  <si>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</si>
  <si>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</si>
  <si>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</si>
  <si>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</si>
  <si>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</si>
  <si>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</si>
  <si>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</si>
  <si>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</si>
  <si>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</si>
  <si>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</si>
  <si>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</si>
  <si>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</si>
  <si>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</si>
  <si>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</si>
  <si>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</si>
  <si>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</si>
  <si>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</si>
  <si>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</si>
  <si>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</si>
  <si>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</si>
  <si>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</si>
  <si>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</si>
  <si>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</si>
  <si>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</si>
  <si>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</si>
  <si>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</si>
  <si>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</si>
  <si>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</si>
  <si>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</si>
  <si>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</si>
  <si>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</si>
  <si>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</si>
  <si>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</si>
  <si>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</si>
  <si>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</si>
  <si>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</si>
  <si>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</si>
  <si>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</si>
  <si>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</si>
  <si>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</si>
  <si>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</si>
  <si>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</si>
  <si>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</si>
  <si>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</si>
  <si>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</si>
  <si>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</si>
  <si>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</si>
  <si>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</si>
  <si>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</si>
  <si>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</si>
  <si>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</si>
  <si>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</si>
  <si>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</si>
  <si>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</si>
  <si>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</si>
  <si>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</si>
  <si>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</si>
  <si>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</si>
  <si>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</si>
  <si>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</si>
  <si>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</si>
  <si>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</si>
  <si>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</si>
  <si>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</si>
  <si>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</si>
  <si>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</si>
  <si>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</si>
  <si>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</si>
  <si>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</si>
  <si>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</si>
  <si>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</si>
  <si>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</si>
  <si>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</si>
  <si>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</si>
  <si>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</si>
  <si>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</si>
  <si>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</si>
  <si>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</si>
  <si>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</si>
  <si>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</si>
  <si>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</si>
  <si>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</si>
  <si>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</si>
  <si>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</si>
  <si>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</si>
  <si>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</si>
  <si>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</si>
  <si>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</si>
  <si>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</si>
  <si>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</si>
  <si>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</si>
  <si>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</si>
  <si>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</si>
  <si>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</si>
  <si>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</si>
  <si>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</si>
  <si>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</si>
  <si>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</si>
  <si>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</si>
  <si>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</si>
  <si>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</si>
  <si>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</si>
  <si>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</si>
  <si>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</si>
  <si>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</si>
  <si>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</si>
  <si>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</si>
  <si>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</si>
  <si>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</si>
  <si>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</si>
  <si>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</si>
  <si>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</si>
  <si>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</si>
  <si>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</si>
  <si>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</si>
  <si>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</si>
  <si>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</si>
  <si>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</si>
  <si>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</si>
  <si>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</si>
  <si>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</si>
  <si>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</si>
  <si>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</si>
  <si>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</si>
  <si>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</si>
  <si>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</si>
  <si>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</si>
  <si>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</si>
  <si>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</si>
  <si>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</si>
  <si>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</si>
  <si>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</si>
  <si>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</si>
  <si>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</si>
  <si>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</si>
  <si>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</si>
  <si>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</si>
  <si>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</si>
  <si>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</si>
  <si>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</si>
  <si>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</si>
  <si>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</si>
  <si>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</si>
  <si>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</si>
  <si>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</si>
  <si>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</si>
  <si>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</si>
  <si>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</si>
  <si>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</si>
  <si>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</si>
  <si>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</si>
  <si>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</si>
  <si>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</si>
  <si>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</si>
  <si>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</si>
  <si>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</si>
  <si>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</si>
  <si>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</si>
  <si>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</si>
  <si>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</si>
  <si>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</si>
  <si>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</si>
  <si>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</si>
  <si>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</si>
  <si>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</si>
  <si>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</si>
  <si>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</si>
  <si>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</si>
  <si>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</si>
  <si>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</si>
  <si>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</si>
  <si>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</si>
  <si>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</si>
  <si>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</si>
  <si>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</si>
  <si>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</si>
  <si>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</si>
  <si>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</si>
  <si>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</si>
  <si>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</si>
  <si>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</si>
  <si>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</si>
  <si>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</si>
  <si>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</si>
  <si>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</si>
  <si>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</si>
  <si>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</si>
  <si>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</si>
  <si>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</si>
  <si>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</si>
  <si>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</si>
  <si>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</si>
  <si>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</si>
  <si>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</si>
  <si>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</si>
  <si>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</si>
  <si>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</si>
  <si>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</si>
  <si>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</si>
  <si>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</si>
  <si>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</si>
  <si>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</si>
  <si>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</si>
  <si>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</si>
  <si>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</si>
  <si>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</si>
  <si>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</si>
  <si>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</si>
  <si>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</si>
  <si>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</si>
  <si>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</si>
  <si>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</si>
  <si>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</si>
  <si>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</si>
  <si>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</si>
  <si>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</si>
  <si>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</si>
  <si>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</si>
  <si>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</si>
  <si>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</si>
  <si>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</si>
  <si>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</si>
  <si>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</si>
  <si>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</si>
  <si>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</si>
  <si>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</si>
  <si>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</si>
  <si>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</si>
  <si>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</si>
  <si>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</si>
  <si>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</si>
  <si>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</si>
  <si>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</si>
  <si>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</si>
  <si>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</si>
  <si>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</si>
  <si>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</si>
  <si>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</si>
  <si>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</si>
  <si>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</si>
  <si>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</si>
  <si>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</si>
  <si>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</si>
  <si>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</si>
  <si>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</si>
  <si>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</si>
  <si>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</si>
  <si>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</si>
  <si>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</si>
  <si>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</si>
  <si>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</si>
  <si>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</si>
  <si>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</si>
  <si>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</si>
  <si>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</si>
  <si>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</si>
  <si>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</si>
  <si>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</si>
  <si>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</si>
  <si>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</si>
  <si>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</si>
  <si>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</si>
  <si>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</si>
  <si>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</si>
  <si>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</si>
  <si>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</si>
  <si>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</si>
  <si>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</si>
  <si>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</si>
  <si>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</si>
  <si>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</si>
  <si>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</si>
  <si>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</si>
  <si>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</si>
  <si>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</si>
  <si>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</si>
  <si>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</si>
  <si>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</si>
  <si>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</si>
  <si>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</si>
  <si>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</si>
  <si>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</si>
  <si>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</si>
  <si>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</si>
  <si>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</si>
  <si>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</si>
  <si>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</si>
  <si>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</si>
  <si>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</si>
  <si>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</si>
  <si>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</si>
  <si>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</si>
  <si>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</si>
  <si>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</si>
  <si>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</si>
  <si>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</si>
  <si>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</si>
  <si>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</si>
  <si>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</si>
  <si>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</si>
  <si>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</si>
  <si>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</si>
  <si>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</si>
  <si>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</si>
  <si>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</si>
  <si>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</si>
  <si>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</si>
  <si>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</si>
  <si>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</si>
  <si>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</si>
  <si>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</si>
  <si>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</si>
  <si>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</si>
  <si>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</si>
  <si>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</si>
  <si>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</si>
  <si>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</si>
  <si>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</si>
  <si>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</si>
  <si>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</si>
  <si>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</si>
  <si>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</si>
  <si>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</si>
  <si>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</si>
  <si>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</si>
  <si>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</si>
  <si>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</si>
  <si>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</si>
  <si>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</si>
  <si>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</si>
  <si>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</si>
  <si>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</si>
  <si>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</si>
  <si>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</si>
  <si>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</si>
  <si>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</si>
  <si>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</si>
  <si>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</si>
  <si>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</si>
  <si>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</si>
  <si>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</si>
  <si>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</si>
  <si>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</si>
  <si>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</si>
  <si>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</si>
  <si>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</si>
  <si>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</si>
  <si>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</si>
  <si>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</si>
  <si>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</si>
  <si>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</si>
  <si>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</si>
  <si>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</si>
  <si>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</si>
  <si>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</si>
  <si>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</si>
  <si>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</si>
  <si>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</si>
  <si>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</si>
  <si>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</si>
  <si>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</si>
  <si>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</si>
  <si>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</si>
  <si>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</si>
  <si>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</si>
  <si>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</si>
  <si>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</si>
  <si>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</si>
  <si>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</si>
  <si>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</si>
  <si>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</si>
  <si>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</si>
  <si>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</si>
  <si>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</si>
  <si>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</si>
  <si>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</si>
  <si>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</si>
  <si>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</si>
  <si>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</si>
  <si>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</si>
  <si>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</si>
  <si>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</si>
  <si>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</si>
  <si>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</si>
  <si>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</si>
  <si>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</si>
  <si>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</si>
  <si>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</si>
  <si>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</si>
  <si>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</si>
  <si>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</si>
  <si>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</si>
  <si>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</si>
  <si>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</si>
  <si>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</si>
  <si>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</si>
  <si>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</si>
  <si>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</si>
  <si>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</si>
  <si>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</si>
  <si>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</si>
  <si>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</si>
  <si>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</si>
  <si>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</si>
  <si>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</si>
  <si>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</si>
  <si>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</si>
  <si>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</si>
  <si>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</si>
  <si>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</si>
  <si>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</si>
  <si>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</si>
  <si>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</si>
  <si>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</si>
  <si>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</si>
  <si>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</si>
  <si>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</si>
  <si>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</si>
  <si>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</si>
  <si>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</si>
  <si>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</si>
  <si>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</si>
  <si>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</si>
  <si>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</si>
  <si>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</si>
  <si>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</si>
  <si>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</si>
  <si>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</si>
  <si>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</si>
  <si>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</si>
  <si>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</si>
  <si>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</si>
  <si>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</si>
  <si>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</si>
  <si>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</si>
  <si>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</si>
  <si>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</si>
  <si>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</si>
  <si>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</si>
  <si>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</si>
  <si>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</si>
  <si>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</si>
  <si>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</si>
  <si>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</si>
  <si>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</si>
  <si>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</si>
  <si>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</si>
  <si>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</si>
  <si>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</si>
  <si>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</si>
  <si>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</si>
  <si>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</si>
  <si>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</si>
  <si>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</si>
  <si>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</si>
  <si>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</si>
  <si>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</si>
  <si>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</si>
  <si>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</si>
  <si>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</si>
  <si>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</si>
  <si>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</si>
  <si>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</si>
  <si>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</si>
  <si>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</si>
  <si>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</si>
  <si>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</si>
  <si>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</si>
  <si>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</si>
  <si>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</si>
  <si>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</si>
  <si>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</si>
  <si>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</si>
  <si>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</si>
  <si>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</si>
  <si>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</si>
  <si>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</si>
  <si>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</si>
  <si>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</si>
  <si>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</si>
  <si>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</si>
  <si>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</si>
  <si>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</si>
  <si>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</si>
  <si>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</si>
  <si>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</si>
  <si>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</si>
  <si>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</si>
  <si>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</si>
  <si>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</si>
  <si>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</si>
  <si>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</si>
  <si>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</si>
  <si>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</si>
  <si>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</si>
  <si>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</si>
  <si>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</si>
  <si>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</si>
  <si>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</si>
  <si>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</si>
  <si>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</si>
  <si>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</si>
  <si>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</si>
  <si>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</si>
  <si>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</si>
  <si>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</si>
  <si>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</si>
  <si>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</si>
  <si>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</si>
  <si>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</si>
  <si>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</si>
  <si>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</si>
  <si>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</si>
  <si>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</si>
  <si>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</si>
  <si>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</si>
  <si>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</si>
  <si>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</si>
  <si>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</si>
  <si>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</si>
  <si>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</si>
  <si>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</si>
  <si>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</si>
  <si>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</si>
  <si>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</si>
  <si>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</si>
  <si>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</si>
  <si>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</si>
  <si>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</si>
  <si>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</si>
  <si>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</si>
  <si>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</si>
  <si>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</si>
  <si>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</si>
  <si>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</si>
  <si>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</si>
  <si>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</si>
  <si>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</si>
  <si>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</si>
  <si>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</si>
  <si>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</si>
  <si>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</si>
  <si>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</si>
  <si>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</si>
  <si>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</si>
  <si>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</si>
  <si>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</si>
  <si>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</si>
  <si>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</si>
  <si>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</si>
  <si>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</si>
  <si>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</si>
  <si>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</si>
  <si>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</si>
  <si>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</si>
  <si>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</si>
  <si>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</si>
  <si>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</si>
  <si>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</si>
  <si>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</si>
  <si>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</si>
  <si>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</si>
  <si>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</si>
  <si>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</si>
  <si>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</si>
  <si>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</si>
  <si>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</si>
  <si>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</si>
  <si>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</si>
  <si>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</si>
  <si>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</si>
  <si>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</si>
  <si>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</si>
  <si>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</si>
  <si>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</si>
  <si>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</si>
  <si>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</si>
  <si>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</si>
  <si>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</si>
  <si>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</si>
  <si>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</si>
  <si>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</si>
  <si>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</si>
  <si>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</si>
  <si>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</si>
  <si>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</si>
  <si>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</si>
  <si>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</si>
  <si>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</si>
  <si>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</si>
  <si>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</si>
  <si>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</si>
  <si>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</si>
  <si>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</si>
  <si>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</si>
  <si>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</si>
  <si>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</si>
  <si>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</si>
  <si>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</si>
  <si>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</si>
  <si>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</si>
  <si>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</si>
  <si>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</si>
  <si>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</si>
  <si>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</si>
  <si>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</si>
  <si>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</si>
  <si>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</si>
  <si>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</si>
  <si>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</si>
  <si>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</si>
  <si>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</si>
  <si>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</si>
  <si>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</si>
  <si>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</si>
  <si>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</si>
  <si>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</si>
  <si>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</si>
  <si>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</si>
  <si>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</si>
  <si>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</si>
  <si>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</si>
  <si>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</si>
  <si>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</si>
  <si>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</si>
  <si>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</si>
  <si>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</si>
  <si>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</si>
  <si>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</si>
  <si>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</si>
  <si>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</si>
  <si>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</si>
  <si>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</si>
  <si>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</si>
  <si>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</si>
  <si>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</si>
  <si>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</si>
  <si>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</si>
  <si>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</si>
  <si>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</si>
  <si>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</si>
  <si>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</si>
  <si>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</si>
  <si>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</si>
  <si>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</si>
  <si>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</si>
  <si>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</si>
  <si>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</si>
  <si>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</si>
  <si>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</si>
  <si>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</si>
  <si>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</si>
  <si>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</si>
  <si>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</si>
  <si>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</si>
  <si>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</si>
  <si>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</si>
  <si>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</si>
  <si>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</si>
  <si>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</si>
  <si>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</si>
  <si>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</si>
  <si>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</si>
  <si>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</si>
  <si>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</si>
  <si>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</si>
  <si>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</si>
  <si>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</si>
  <si>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</si>
  <si>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</si>
  <si>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</si>
  <si>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</si>
  <si>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</si>
  <si>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</si>
  <si>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</si>
  <si>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</si>
  <si>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</si>
  <si>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</si>
  <si>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</si>
  <si>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</si>
  <si>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</si>
  <si>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</si>
  <si>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</si>
  <si>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</si>
  <si>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</si>
  <si>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</si>
  <si>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</si>
  <si>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</si>
  <si>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</si>
  <si>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</si>
  <si>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</si>
  <si>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</si>
  <si>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</si>
  <si>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</si>
  <si>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</si>
  <si>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</si>
  <si>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</si>
  <si>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</si>
  <si>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</si>
  <si>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</si>
  <si>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</si>
  <si>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</si>
  <si>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</si>
  <si>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</si>
  <si>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</si>
  <si>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</si>
  <si>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</si>
  <si>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</si>
  <si>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</si>
  <si>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</si>
  <si>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</si>
  <si>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</si>
  <si>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</si>
  <si>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</si>
  <si>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</si>
  <si>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</si>
  <si>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</si>
  <si>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</si>
  <si>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</si>
  <si>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</si>
  <si>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</si>
  <si>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</si>
  <si>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</si>
  <si>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</si>
  <si>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</si>
  <si>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</si>
  <si>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</si>
  <si>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</si>
  <si>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</si>
  <si>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</si>
  <si>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</si>
  <si>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</si>
  <si>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</si>
  <si>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</si>
  <si>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</si>
  <si>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</si>
  <si>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</si>
  <si>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</si>
  <si>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</si>
  <si>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</si>
  <si>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</si>
  <si>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</si>
  <si>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</si>
  <si>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</si>
  <si>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</si>
  <si>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</si>
  <si>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</si>
  <si>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</si>
  <si>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</si>
  <si>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</si>
  <si>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</si>
  <si>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</si>
  <si>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</si>
  <si>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</si>
  <si>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</si>
  <si>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</si>
  <si>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</si>
  <si>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</si>
  <si>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</si>
  <si>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</si>
  <si>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</si>
  <si>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</si>
  <si>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</si>
  <si>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</si>
  <si>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</si>
  <si>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</si>
  <si>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</si>
  <si>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</si>
  <si>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</si>
  <si>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</si>
  <si>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</si>
  <si>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</si>
  <si>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</si>
  <si>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</si>
  <si>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</si>
  <si>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</si>
  <si>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</si>
  <si>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</si>
  <si>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</si>
  <si>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</si>
  <si>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</si>
  <si>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</si>
  <si>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</si>
  <si>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</si>
  <si>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</si>
  <si>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</si>
  <si>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</si>
  <si>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</si>
  <si>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</si>
  <si>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</si>
  <si>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</si>
  <si>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</si>
  <si>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</si>
  <si>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</si>
  <si>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</si>
  <si>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</si>
  <si>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</si>
  <si>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</si>
  <si>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</si>
  <si>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</si>
  <si>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</si>
  <si>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</si>
  <si>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</si>
  <si>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</si>
  <si>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</si>
  <si>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</si>
  <si>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</si>
  <si>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</si>
  <si>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</si>
  <si>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</si>
  <si>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</si>
  <si>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</si>
  <si>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</si>
  <si>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</si>
  <si>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</si>
  <si>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</si>
  <si>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</si>
  <si>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</si>
  <si>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</si>
  <si>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</si>
  <si>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</si>
  <si>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</si>
  <si>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</si>
  <si>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</si>
  <si>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</si>
  <si>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</si>
  <si>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</si>
  <si>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</si>
  <si>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</si>
  <si>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</si>
  <si>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</si>
  <si>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</si>
  <si>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</si>
  <si>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</si>
  <si>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</si>
  <si>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</si>
  <si>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</si>
  <si>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</si>
  <si>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</si>
  <si>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</si>
  <si>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</si>
  <si>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</si>
  <si>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</si>
  <si>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</si>
  <si>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</si>
  <si>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</si>
  <si>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</si>
  <si>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</si>
  <si>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</si>
  <si>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</si>
  <si>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</si>
  <si>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</si>
  <si>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</si>
  <si>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</si>
  <si>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</si>
  <si>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</si>
  <si>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</si>
  <si>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</si>
  <si>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</si>
  <si>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</si>
  <si>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</si>
  <si>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</si>
  <si>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</si>
  <si>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</si>
  <si>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</si>
  <si>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</si>
  <si>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</si>
  <si>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</si>
  <si>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</si>
  <si>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</si>
  <si>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</si>
  <si>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</si>
  <si>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</si>
  <si>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</si>
  <si>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</si>
  <si>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</si>
  <si>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</si>
  <si>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</si>
  <si>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</si>
  <si>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</si>
  <si>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</si>
  <si>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</si>
  <si>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</si>
  <si>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</si>
  <si>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</si>
  <si>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</si>
  <si>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</si>
  <si>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</si>
  <si>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</si>
  <si>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</si>
  <si>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</si>
  <si>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</si>
  <si>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</si>
  <si>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</si>
  <si>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</si>
  <si>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</si>
  <si>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</si>
  <si>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</si>
  <si>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</si>
  <si>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</si>
  <si>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</si>
  <si>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</si>
  <si>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</si>
  <si>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</si>
  <si>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</si>
  <si>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</si>
  <si>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</si>
  <si>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</si>
  <si>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</si>
  <si>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</si>
  <si>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</si>
  <si>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</si>
  <si>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</si>
  <si>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</si>
  <si>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</si>
  <si>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</si>
  <si>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</si>
  <si>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</si>
  <si>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</si>
  <si>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</si>
  <si>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</si>
  <si>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</si>
  <si>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</si>
  <si>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</si>
  <si>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</si>
  <si>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</si>
  <si>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</si>
  <si>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</si>
  <si>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</si>
  <si>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</si>
  <si>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</si>
  <si>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</si>
  <si>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</si>
  <si>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</si>
  <si>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</si>
  <si>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</si>
  <si>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</si>
  <si>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</si>
  <si>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</si>
  <si>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</si>
  <si>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</si>
  <si>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</si>
  <si>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</si>
  <si>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</si>
  <si>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</si>
  <si>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</si>
  <si>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</si>
  <si>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</si>
  <si>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</si>
  <si>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</si>
  <si>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</si>
  <si>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</si>
  <si>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</si>
  <si>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</si>
  <si>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</si>
  <si>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</si>
  <si>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</si>
  <si>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</si>
  <si>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</si>
  <si>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</si>
  <si>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</si>
  <si>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</si>
  <si>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</si>
  <si>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</si>
  <si>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</si>
  <si>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</si>
  <si>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</si>
  <si>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</si>
  <si>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</si>
  <si>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</si>
  <si>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</si>
  <si>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</si>
  <si>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</si>
  <si>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</si>
  <si>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</si>
  <si>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</si>
  <si>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</si>
  <si>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</si>
  <si>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</si>
  <si>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</si>
  <si>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</si>
  <si>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</si>
  <si>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</si>
  <si>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</si>
  <si>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</si>
  <si>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</si>
  <si>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</si>
  <si>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</si>
  <si>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</si>
  <si>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</si>
  <si>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</si>
  <si>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</si>
  <si>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</si>
  <si>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</si>
  <si>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</si>
  <si>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</si>
  <si>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</si>
  <si>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</si>
  <si>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</si>
  <si>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</si>
  <si>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</si>
  <si>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</si>
  <si>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</si>
  <si>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</si>
  <si>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</si>
  <si>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</si>
  <si>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</si>
  <si>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</si>
  <si>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</si>
  <si>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</si>
  <si>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</si>
  <si>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</si>
  <si>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</si>
  <si>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</si>
  <si>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</si>
  <si>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</si>
  <si>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</si>
  <si>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</si>
  <si>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</si>
  <si>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</si>
  <si>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</si>
  <si>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</si>
  <si>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</si>
  <si>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</si>
  <si>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</si>
  <si>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</si>
  <si>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</si>
  <si>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</si>
  <si>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</si>
  <si>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</si>
  <si>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</si>
  <si>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</si>
  <si>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</si>
  <si>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</si>
  <si>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</si>
  <si>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</si>
  <si>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</si>
  <si>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</si>
  <si>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</si>
  <si>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</si>
  <si>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</si>
  <si>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</si>
  <si>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</si>
  <si>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</si>
  <si>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</si>
  <si>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</si>
  <si>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</si>
  <si>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</si>
  <si>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</si>
  <si>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</si>
  <si>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</si>
  <si>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</si>
  <si>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</si>
  <si>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</si>
  <si>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</si>
  <si>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</si>
  <si>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</si>
  <si>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</si>
  <si>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</si>
  <si>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</si>
  <si>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</si>
  <si>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</si>
  <si>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</si>
  <si>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</si>
  <si>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</si>
  <si>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</si>
  <si>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</si>
  <si>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</si>
  <si>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</si>
  <si>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</si>
  <si>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</si>
  <si>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</si>
  <si>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</si>
  <si>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</si>
  <si>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</si>
  <si>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</si>
  <si>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</si>
  <si>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</si>
  <si>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</si>
  <si>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</si>
  <si>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</si>
  <si>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</si>
  <si>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</si>
  <si>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</si>
  <si>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</si>
  <si>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</si>
  <si>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</si>
  <si>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</si>
  <si>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</si>
  <si>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</si>
  <si>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</si>
  <si>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</si>
  <si>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</si>
  <si>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</si>
  <si>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</si>
  <si>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</si>
  <si>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</si>
  <si>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</si>
  <si>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</si>
  <si>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</si>
  <si>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</si>
  <si>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</si>
  <si>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</si>
  <si>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</si>
  <si>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</si>
  <si>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</si>
  <si>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</si>
  <si>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</si>
  <si>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</si>
  <si>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</si>
  <si>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</si>
  <si>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</si>
  <si>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</si>
  <si>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</si>
  <si>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</si>
  <si>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</si>
  <si>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</si>
  <si>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</si>
  <si>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</si>
  <si>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</si>
  <si>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</si>
  <si>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</si>
  <si>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</si>
  <si>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</si>
  <si>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</si>
  <si>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</si>
  <si>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</si>
  <si>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</si>
  <si>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</si>
  <si>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</si>
  <si>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</si>
  <si>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</si>
  <si>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</si>
  <si>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</si>
  <si>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</si>
  <si>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</si>
  <si>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</si>
  <si>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</si>
  <si>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</si>
  <si>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</si>
  <si>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</si>
  <si>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</si>
  <si>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</si>
  <si>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</si>
  <si>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</si>
  <si>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</si>
  <si>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</si>
  <si>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</si>
  <si>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</si>
  <si>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</si>
  <si>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</si>
  <si>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</si>
  <si>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</si>
  <si>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</si>
  <si>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</si>
  <si>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</si>
  <si>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</si>
  <si>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</si>
  <si>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</si>
  <si>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</si>
  <si>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</si>
  <si>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</si>
  <si>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</si>
  <si>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</si>
  <si>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</si>
  <si>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</si>
  <si>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</si>
  <si>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</si>
  <si>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</si>
  <si>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</si>
  <si>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</si>
  <si>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</si>
  <si>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</si>
  <si>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</si>
  <si>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</si>
  <si>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</si>
  <si>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</si>
  <si>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</si>
  <si>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</si>
  <si>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</si>
  <si>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</si>
  <si>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</si>
  <si>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</si>
  <si>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</si>
  <si>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</si>
  <si>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</si>
  <si>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</si>
  <si>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</si>
  <si>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</si>
  <si>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</si>
  <si>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</si>
  <si>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</si>
  <si>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</si>
  <si>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</si>
  <si>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</si>
  <si>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</si>
  <si>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</si>
  <si>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</si>
  <si>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</si>
  <si>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</si>
  <si>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</si>
  <si>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</si>
  <si>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</si>
  <si>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</si>
  <si>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</si>
  <si>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</si>
  <si>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</si>
  <si>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</si>
  <si>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</si>
  <si>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</si>
  <si>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</si>
  <si>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</si>
  <si>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</si>
  <si>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</si>
  <si>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</si>
  <si>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</si>
  <si>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</si>
  <si>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</si>
  <si>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</si>
  <si>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</si>
  <si>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</si>
  <si>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</si>
  <si>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</si>
  <si>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</si>
  <si>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</si>
  <si>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</si>
  <si>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</si>
  <si>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</si>
  <si>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</si>
  <si>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</si>
  <si>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</si>
  <si>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</si>
  <si>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</si>
  <si>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</si>
  <si>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</si>
  <si>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</si>
  <si>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</si>
  <si>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</si>
  <si>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</si>
  <si>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</si>
  <si>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</si>
  <si>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</si>
  <si>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</si>
  <si>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</si>
  <si>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</si>
  <si>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</si>
  <si>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</si>
  <si>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</si>
  <si>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</si>
  <si>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</si>
  <si>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</si>
  <si>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</si>
  <si>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</si>
  <si>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</si>
  <si>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</si>
  <si>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</si>
  <si>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</si>
  <si>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</si>
  <si>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</si>
  <si>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</si>
  <si>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</si>
  <si>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</si>
  <si>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</si>
  <si>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</si>
  <si>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</si>
  <si>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</si>
  <si>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</si>
  <si>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</si>
  <si>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</si>
  <si>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</si>
  <si>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</si>
  <si>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</si>
  <si>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</si>
  <si>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</si>
  <si>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</si>
  <si>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</si>
  <si>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</si>
  <si>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</si>
  <si>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</si>
  <si>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</si>
  <si>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</si>
  <si>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</si>
  <si>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</si>
  <si>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</si>
  <si>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</si>
  <si>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</si>
  <si>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</si>
  <si>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</si>
  <si>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</si>
  <si>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</si>
  <si>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</si>
  <si>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</si>
  <si>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</si>
  <si>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</si>
  <si>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</si>
  <si>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</si>
  <si>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</si>
  <si>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</si>
  <si>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</si>
  <si>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</si>
  <si>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</si>
  <si>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</si>
  <si>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</si>
  <si>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</si>
  <si>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</si>
  <si>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</si>
  <si>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</si>
  <si>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</si>
  <si>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</si>
  <si>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</si>
  <si>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</si>
  <si>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</si>
  <si>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</si>
  <si>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</si>
  <si>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</si>
  <si>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</si>
  <si>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</si>
  <si>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</si>
  <si>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</si>
  <si>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</si>
  <si>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</si>
  <si>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</si>
  <si>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</si>
  <si>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</si>
  <si>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</si>
  <si>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</si>
  <si>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</si>
  <si>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</si>
  <si>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</si>
  <si>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</si>
  <si>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</si>
  <si>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</si>
  <si>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</si>
  <si>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</si>
  <si>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</si>
  <si>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</si>
  <si>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</si>
  <si>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</si>
  <si>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</si>
  <si>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</si>
  <si>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</si>
  <si>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</si>
  <si>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</si>
  <si>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</si>
  <si>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</si>
  <si>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</si>
  <si>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</si>
  <si>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</si>
  <si>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</si>
  <si>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</si>
  <si>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</si>
  <si>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</si>
  <si>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</si>
  <si>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</si>
  <si>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</si>
  <si>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</si>
  <si>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</si>
  <si>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</si>
  <si>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</si>
  <si>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</si>
  <si>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</si>
  <si>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</si>
  <si>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</si>
  <si>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</si>
  <si>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</si>
  <si>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</si>
  <si>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</si>
  <si>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</si>
  <si>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</si>
  <si>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</si>
  <si>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</si>
  <si>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</si>
  <si>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</si>
  <si>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</si>
  <si>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</si>
  <si>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</si>
  <si>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</si>
  <si>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</si>
  <si>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</si>
  <si>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</si>
  <si>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</si>
  <si>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</si>
  <si>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</si>
  <si>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</si>
  <si>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</si>
  <si>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</si>
  <si>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</si>
  <si>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</si>
  <si>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</si>
  <si>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</si>
  <si>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</si>
  <si>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</si>
  <si>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</si>
  <si>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</si>
  <si>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</si>
  <si>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</si>
  <si>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</si>
  <si>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</si>
  <si>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</si>
  <si>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</si>
  <si>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</si>
  <si>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</si>
  <si>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</si>
  <si>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</si>
  <si>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</si>
  <si>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</si>
  <si>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</si>
  <si>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</si>
  <si>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</si>
  <si>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</si>
  <si>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</si>
  <si>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</si>
  <si>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</si>
  <si>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</si>
  <si>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</si>
  <si>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</si>
  <si>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</si>
  <si>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</si>
  <si>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</si>
  <si>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</si>
  <si>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</si>
  <si>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</si>
  <si>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</si>
  <si>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</si>
  <si>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</si>
  <si>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</si>
  <si>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</si>
  <si>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</si>
  <si>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</si>
  <si>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</si>
  <si>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</si>
  <si>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</si>
  <si>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</si>
  <si>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</si>
  <si>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</si>
  <si>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</si>
  <si>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</si>
  <si>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</si>
  <si>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</si>
  <si>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</si>
  <si>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</si>
  <si>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</si>
  <si>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</si>
  <si>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</si>
  <si>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</si>
  <si>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</si>
  <si>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</si>
  <si>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</si>
  <si>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</si>
  <si>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</si>
  <si>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</si>
  <si>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</si>
  <si>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</si>
  <si>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</si>
  <si>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</si>
  <si>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</si>
  <si>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</si>
  <si>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</si>
  <si>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</si>
  <si>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</si>
  <si>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</si>
  <si>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</si>
  <si>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</si>
  <si>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</si>
  <si>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</si>
  <si>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</si>
  <si>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</si>
  <si>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</si>
  <si>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</si>
  <si>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</si>
  <si>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</si>
  <si>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</si>
  <si>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</si>
  <si>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</si>
  <si>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</si>
  <si>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</si>
  <si>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</si>
  <si>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</si>
  <si>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</si>
  <si>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</si>
  <si>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</si>
  <si>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</si>
  <si>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</si>
  <si>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</si>
  <si>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</si>
  <si>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</si>
  <si>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</si>
  <si>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</si>
  <si>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</si>
  <si>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</si>
  <si>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</si>
  <si>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</si>
  <si>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</si>
  <si>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</si>
  <si>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</si>
  <si>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</si>
  <si>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</si>
  <si>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</si>
  <si>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</si>
  <si>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</si>
  <si>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</si>
  <si>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</si>
  <si>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</si>
  <si>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</si>
  <si>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</si>
  <si>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</si>
  <si>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</si>
  <si>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</si>
  <si>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</si>
  <si>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</si>
  <si>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</si>
  <si>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</si>
  <si>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</si>
  <si>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</si>
  <si>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</si>
  <si>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</si>
  <si>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</si>
  <si>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</si>
  <si>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</si>
  <si>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</si>
  <si>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</si>
  <si>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</si>
  <si>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</si>
  <si>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</si>
  <si>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</si>
  <si>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</si>
  <si>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</si>
  <si>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</si>
  <si>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</si>
  <si>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</si>
  <si>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</si>
  <si>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</si>
  <si>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</si>
  <si>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</si>
  <si>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</si>
  <si>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</si>
  <si>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</si>
  <si>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</si>
  <si>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</si>
  <si>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</si>
  <si>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</si>
  <si>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</si>
  <si>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</si>
  <si>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</si>
  <si>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</si>
  <si>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</si>
  <si>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</si>
  <si>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</si>
  <si>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</si>
  <si>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</si>
  <si>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</si>
  <si>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</si>
  <si>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</si>
  <si>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</si>
  <si>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</si>
  <si>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</si>
  <si>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</si>
  <si>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</si>
  <si>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</si>
  <si>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</si>
  <si>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</si>
  <si>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</si>
  <si>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</si>
  <si>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</si>
  <si>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</si>
  <si>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</si>
  <si>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</si>
  <si>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</si>
  <si>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</si>
  <si>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</si>
  <si>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</si>
  <si>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</si>
  <si>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</si>
  <si>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</si>
  <si>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</si>
  <si>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</si>
  <si>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</si>
  <si>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</si>
  <si>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</si>
  <si>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</si>
  <si>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</si>
  <si>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</si>
  <si>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</si>
  <si>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</si>
  <si>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</si>
  <si>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</si>
  <si>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</si>
  <si>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</si>
  <si>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</si>
  <si>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</si>
  <si>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</si>
  <si>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</si>
  <si>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</si>
  <si>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</si>
  <si>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</si>
  <si>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</si>
  <si>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</si>
  <si>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</si>
  <si>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</si>
  <si>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</si>
  <si>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</si>
  <si>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</si>
  <si>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</si>
  <si>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</si>
  <si>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</si>
  <si>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</si>
  <si>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</si>
  <si>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</si>
  <si>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</si>
  <si>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</si>
  <si>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</si>
  <si>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</si>
  <si>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</si>
  <si>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</si>
  <si>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</si>
  <si>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</si>
  <si>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</si>
  <si>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</si>
  <si>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</si>
  <si>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</si>
  <si>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</si>
  <si>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</si>
  <si>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</si>
  <si>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</si>
  <si>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</si>
  <si>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</si>
  <si>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</si>
  <si>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</si>
  <si>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</si>
  <si>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</si>
  <si>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</si>
  <si>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</si>
  <si>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</si>
  <si>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</si>
  <si>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</si>
  <si>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</si>
  <si>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</si>
  <si>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</si>
  <si>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</si>
  <si>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</si>
  <si>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</si>
  <si>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</si>
  <si>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</si>
  <si>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</si>
  <si>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</si>
  <si>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</si>
  <si>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</si>
  <si>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</si>
  <si>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</si>
  <si>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</si>
  <si>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</si>
  <si>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</si>
  <si>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</si>
  <si>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</si>
  <si>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</si>
  <si>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</si>
  <si>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</si>
  <si>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</si>
  <si>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</si>
  <si>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</si>
  <si>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</si>
  <si>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</si>
  <si>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</si>
  <si>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</si>
  <si>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</si>
  <si>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</si>
  <si>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</si>
  <si>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</si>
  <si>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</si>
  <si>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</si>
  <si>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</si>
  <si>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</si>
  <si>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</si>
  <si>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</si>
  <si>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</si>
  <si>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</si>
  <si>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</si>
  <si>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</si>
  <si>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</si>
  <si>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</si>
  <si>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</si>
  <si>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</si>
  <si>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</si>
  <si>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</si>
  <si>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</si>
  <si>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</si>
  <si>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</si>
  <si>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</si>
  <si>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</si>
  <si>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</si>
  <si>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</si>
  <si>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</si>
  <si>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</si>
  <si>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</si>
  <si>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</si>
  <si>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</si>
  <si>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</si>
  <si>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</si>
  <si>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</si>
  <si>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</si>
  <si>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</si>
  <si>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</si>
  <si>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</si>
  <si>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</si>
  <si>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</si>
  <si>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</si>
  <si>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</si>
  <si>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</si>
  <si>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</si>
  <si>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</si>
  <si>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</si>
  <si>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</si>
  <si>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</si>
  <si>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</si>
  <si>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</si>
  <si>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</si>
  <si>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</si>
  <si>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</si>
  <si>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</si>
  <si>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</si>
  <si>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</si>
  <si>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</si>
  <si>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</si>
  <si>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</si>
  <si>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</si>
  <si>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</si>
  <si>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</si>
  <si>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</si>
  <si>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</si>
  <si>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</si>
  <si>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</si>
  <si>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</si>
  <si>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</si>
  <si>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</si>
  <si>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</si>
  <si>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</si>
  <si>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</si>
  <si>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</si>
  <si>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</si>
  <si>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</si>
  <si>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</si>
  <si>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</si>
  <si>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</si>
  <si>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</si>
  <si>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</si>
  <si>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</si>
  <si>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</si>
  <si>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</si>
  <si>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</si>
  <si>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</si>
  <si>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</si>
  <si>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</si>
  <si>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</si>
  <si>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</si>
  <si>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</si>
  <si>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</si>
  <si>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</si>
  <si>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</si>
  <si>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</si>
  <si>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</si>
  <si>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</si>
  <si>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</si>
  <si>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</si>
  <si>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</si>
  <si>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</si>
  <si>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</si>
  <si>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</si>
  <si>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</si>
  <si>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</si>
  <si>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</si>
  <si>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</si>
  <si>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</si>
  <si>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</si>
  <si>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</si>
  <si>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</si>
  <si>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</si>
  <si>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</si>
  <si>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</si>
  <si>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</si>
  <si>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</si>
  <si>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</si>
  <si>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</si>
  <si>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</si>
  <si>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</si>
  <si>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</si>
  <si>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</si>
  <si>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</si>
  <si>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</si>
  <si>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</si>
  <si>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</si>
  <si>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</si>
  <si>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</si>
  <si>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</si>
  <si>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</si>
  <si>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</si>
  <si>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</si>
  <si>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</si>
  <si>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</si>
  <si>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</si>
  <si>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</si>
  <si>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</si>
  <si>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</si>
  <si>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</si>
  <si>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</si>
  <si>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</si>
  <si>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</si>
  <si>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</si>
  <si>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</si>
  <si>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</si>
  <si>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</si>
  <si>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</si>
  <si>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</si>
  <si>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</si>
  <si>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</si>
  <si>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</si>
  <si>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</si>
  <si>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</si>
  <si>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</si>
  <si>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</si>
  <si>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</si>
  <si>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</si>
  <si>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</si>
  <si>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</si>
  <si>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</si>
  <si>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</si>
  <si>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</si>
  <si>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</si>
  <si>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</si>
  <si>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</si>
  <si>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</si>
  <si>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</si>
  <si>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</si>
  <si>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</si>
  <si>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</si>
  <si>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</si>
  <si>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</si>
  <si>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</si>
  <si>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</si>
  <si>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</si>
  <si>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</si>
  <si>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</si>
  <si>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</si>
  <si>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</si>
  <si>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</si>
  <si>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</si>
  <si>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</si>
  <si>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</si>
  <si>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</si>
  <si>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</si>
  <si>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</si>
  <si>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</si>
  <si>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</si>
  <si>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</si>
  <si>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</si>
  <si>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</si>
  <si>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</si>
  <si>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</si>
  <si>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</si>
  <si>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</si>
  <si>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</si>
  <si>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</si>
  <si>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</si>
  <si>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</si>
  <si>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</si>
  <si>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</si>
  <si>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</si>
  <si>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</si>
  <si>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</si>
  <si>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</si>
  <si>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</si>
  <si>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</si>
  <si>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</si>
  <si>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</si>
  <si>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</si>
  <si>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</si>
  <si>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</si>
  <si>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</si>
  <si>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</si>
  <si>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</si>
  <si>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</si>
  <si>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</si>
  <si>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</si>
  <si>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</si>
  <si>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</si>
  <si>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</si>
  <si>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</si>
  <si>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</si>
  <si>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</si>
  <si>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</si>
  <si>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</si>
  <si>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</si>
  <si>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</si>
  <si>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</si>
  <si>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</si>
  <si>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</si>
  <si>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</si>
  <si>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</si>
  <si>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</si>
  <si>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</si>
  <si>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</si>
  <si>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</si>
  <si>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</si>
  <si>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</si>
  <si>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</si>
  <si>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</si>
  <si>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</si>
  <si>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</si>
  <si>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</si>
  <si>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</si>
  <si>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</si>
  <si>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</si>
  <si>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</si>
  <si>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</si>
  <si>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</si>
  <si>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</si>
  <si>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</si>
  <si>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</si>
  <si>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</si>
  <si>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</si>
  <si>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</si>
  <si>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</si>
  <si>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</si>
  <si>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</si>
  <si>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</si>
  <si>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</si>
  <si>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</si>
  <si>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</si>
  <si>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</si>
  <si>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</si>
  <si>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</si>
  <si>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</si>
  <si>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</si>
  <si>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</si>
  <si>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</si>
  <si>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</si>
  <si>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</si>
  <si>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</si>
  <si>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</si>
  <si>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</si>
  <si>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</si>
  <si>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</si>
  <si>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</si>
  <si>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</si>
  <si>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</si>
  <si>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</si>
  <si>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</si>
  <si>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</si>
  <si>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</si>
  <si>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</si>
  <si>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</si>
  <si>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</si>
  <si>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</si>
  <si>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</si>
  <si>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</si>
  <si>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</si>
  <si>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</si>
  <si>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</si>
  <si>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</si>
  <si>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</si>
  <si>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</si>
  <si>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</si>
  <si>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</si>
  <si>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</si>
  <si>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</si>
  <si>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</si>
  <si>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</si>
  <si>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</si>
  <si>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</si>
  <si>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</si>
  <si>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</si>
  <si>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</si>
  <si>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</si>
  <si>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</si>
  <si>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</si>
  <si>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</si>
  <si>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</si>
  <si>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</si>
  <si>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</si>
  <si>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</si>
  <si>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</si>
  <si>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</si>
  <si>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</si>
  <si>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</si>
  <si>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</si>
  <si>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</si>
  <si>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</si>
  <si>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</si>
  <si>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</si>
  <si>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</si>
  <si>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</si>
  <si>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</si>
  <si>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</si>
  <si>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</si>
  <si>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</si>
  <si>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</si>
  <si>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</si>
  <si>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</si>
  <si>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</si>
  <si>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</si>
  <si>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</si>
  <si>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</si>
  <si>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</si>
  <si>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</si>
  <si>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</si>
  <si>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</si>
  <si>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</si>
  <si>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</si>
  <si>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</si>
  <si>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</si>
  <si>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</si>
  <si>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</si>
  <si>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</si>
  <si>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</si>
  <si>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</si>
  <si>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</si>
  <si>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</si>
  <si>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</si>
  <si>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</si>
  <si>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</si>
  <si>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</si>
  <si>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</si>
  <si>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</si>
  <si>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</si>
  <si>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</si>
  <si>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</si>
  <si>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</si>
  <si>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</si>
  <si>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</si>
  <si>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</si>
  <si>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</si>
  <si>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</si>
  <si>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</si>
  <si>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</si>
  <si>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</si>
  <si>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</si>
  <si>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</si>
  <si>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</si>
  <si>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</si>
  <si>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</si>
  <si>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</si>
  <si>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</si>
  <si>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</si>
  <si>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</si>
  <si>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</si>
  <si>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</si>
  <si>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</si>
  <si>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</si>
  <si>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</si>
  <si>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</si>
  <si>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</si>
  <si>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</si>
  <si>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</si>
  <si>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</si>
  <si>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</si>
  <si>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</si>
  <si>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</si>
  <si>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</si>
  <si>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</si>
  <si>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</si>
  <si>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</si>
  <si>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</si>
  <si>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</si>
  <si>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</si>
  <si>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</si>
  <si>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</si>
  <si>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</si>
  <si>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</si>
  <si>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</si>
  <si>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</si>
  <si>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</si>
  <si>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</si>
  <si>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</si>
  <si>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</si>
  <si>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</si>
  <si>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</si>
  <si>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</si>
  <si>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</si>
  <si>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</si>
  <si>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</si>
  <si>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</si>
  <si>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</si>
  <si>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</si>
  <si>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</si>
  <si>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</si>
  <si>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</si>
  <si>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</si>
  <si>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</si>
  <si>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</si>
  <si>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</si>
  <si>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</si>
  <si>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</si>
  <si>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</si>
  <si>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</si>
  <si>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</si>
  <si>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</si>
  <si>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</si>
  <si>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</si>
  <si>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</si>
  <si>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</si>
  <si>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</si>
  <si>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</si>
  <si>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</si>
  <si>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</si>
  <si>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</si>
  <si>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</si>
  <si>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</si>
  <si>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</si>
  <si>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</si>
  <si>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</si>
  <si>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</si>
  <si>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</si>
  <si>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</si>
  <si>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</si>
  <si>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</si>
  <si>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</si>
  <si>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</si>
  <si>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</si>
  <si>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</si>
  <si>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</si>
  <si>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</si>
  <si>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</si>
  <si>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</si>
  <si>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</si>
  <si>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</si>
  <si>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</si>
  <si>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</si>
  <si>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</si>
  <si>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</si>
  <si>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</si>
  <si>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</si>
  <si>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</si>
  <si>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</si>
  <si>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</si>
  <si>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</si>
  <si>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</si>
  <si>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</si>
  <si>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</si>
  <si>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</si>
  <si>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</si>
  <si>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</si>
  <si>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</si>
  <si>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</si>
  <si>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</si>
  <si>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</si>
  <si>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</si>
  <si>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</si>
  <si>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</si>
  <si>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</si>
  <si>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</si>
  <si>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</si>
  <si>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</si>
  <si>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</si>
  <si>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</si>
  <si>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</si>
  <si>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</si>
  <si>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</si>
  <si>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</si>
  <si>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</si>
  <si>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</si>
  <si>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</si>
  <si>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</si>
  <si>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</si>
  <si>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</si>
  <si>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</si>
  <si>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</si>
  <si>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</si>
  <si>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</si>
  <si>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</si>
  <si>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</si>
  <si>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</si>
  <si>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</si>
  <si>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</si>
  <si>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</si>
  <si>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</si>
  <si>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</si>
  <si>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</si>
  <si>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</si>
  <si>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</si>
  <si>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</si>
  <si>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</si>
  <si>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</si>
  <si>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</si>
  <si>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</si>
  <si>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</si>
  <si>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</si>
  <si>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</si>
  <si>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</si>
  <si>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</si>
  <si>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</si>
  <si>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</si>
  <si>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</si>
  <si>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</si>
  <si>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</si>
  <si>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</si>
  <si>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</si>
  <si>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</si>
  <si>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</si>
  <si>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</si>
  <si>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</si>
  <si>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</si>
  <si>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</si>
  <si>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</si>
  <si>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</si>
  <si>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</si>
  <si>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</si>
  <si>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</si>
  <si>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</si>
  <si>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</si>
  <si>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</si>
  <si>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</si>
  <si>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</si>
  <si>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</si>
  <si>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</si>
  <si>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</si>
  <si>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</si>
  <si>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</si>
  <si>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</si>
  <si>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</si>
  <si>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</si>
  <si>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</si>
  <si>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</si>
  <si>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</si>
  <si>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</si>
  <si>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</si>
  <si>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</si>
  <si>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</si>
  <si>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</si>
  <si>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</si>
  <si>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</si>
  <si>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</si>
  <si>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</si>
  <si>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</si>
  <si>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</si>
  <si>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</si>
  <si>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</si>
  <si>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</si>
  <si>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</si>
  <si>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</si>
  <si>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</si>
  <si>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</si>
  <si>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</si>
  <si>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</si>
  <si>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</si>
  <si>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</si>
  <si>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</si>
  <si>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</si>
  <si>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</si>
  <si>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</si>
  <si>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</si>
  <si>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</si>
  <si>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</si>
  <si>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</si>
  <si>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</si>
  <si>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</si>
  <si>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</si>
  <si>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</si>
  <si>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</si>
  <si>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</si>
  <si>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</si>
  <si>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</si>
  <si>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</si>
  <si>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</si>
  <si>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</si>
  <si>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</si>
  <si>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</si>
  <si>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</si>
  <si>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</si>
  <si>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</si>
  <si>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</si>
  <si>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</si>
  <si>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</si>
  <si>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</si>
  <si>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</si>
  <si>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</si>
  <si>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</si>
  <si>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</si>
  <si>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</si>
  <si>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</si>
  <si>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</si>
  <si>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</si>
  <si>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</si>
  <si>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</si>
  <si>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</si>
  <si>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</si>
  <si>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</si>
  <si>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</si>
  <si>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</si>
  <si>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</si>
  <si>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</si>
  <si>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</si>
  <si>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</si>
  <si>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</si>
  <si>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</si>
  <si>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</si>
  <si>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</si>
  <si>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</si>
  <si>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</si>
  <si>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</si>
  <si>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</si>
  <si>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</si>
  <si>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</si>
  <si>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</si>
  <si>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</si>
  <si>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</si>
  <si>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</si>
  <si>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</si>
  <si>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</si>
  <si>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</si>
  <si>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</si>
  <si>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</si>
  <si>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</si>
  <si>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</si>
  <si>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</si>
  <si>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</si>
  <si>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</si>
  <si>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</si>
  <si>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</si>
  <si>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</si>
  <si>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</si>
  <si>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</si>
  <si>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</si>
  <si>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</si>
  <si>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</si>
  <si>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</si>
  <si>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</si>
  <si>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</si>
  <si>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</si>
  <si>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</si>
  <si>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</si>
  <si>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</si>
  <si>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</si>
  <si>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</si>
  <si>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</si>
  <si>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</si>
  <si>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</si>
  <si>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</si>
  <si>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</si>
  <si>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</si>
  <si>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</si>
  <si>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</si>
  <si>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</si>
  <si>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</si>
  <si>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</si>
  <si>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</si>
  <si>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</si>
  <si>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</si>
  <si>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</si>
  <si>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</si>
  <si>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</si>
  <si>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</si>
  <si>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</si>
  <si>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</si>
  <si>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</si>
  <si>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</si>
  <si>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</si>
  <si>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</si>
  <si>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</si>
  <si>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</si>
  <si>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</si>
  <si>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</si>
  <si>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</si>
  <si>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</si>
  <si>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</si>
  <si>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</si>
  <si>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</si>
  <si>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</si>
  <si>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</si>
  <si>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</si>
  <si>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</si>
  <si>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</si>
  <si>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</si>
  <si>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</si>
  <si>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</si>
  <si>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</si>
  <si>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</si>
  <si>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</si>
  <si>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</si>
  <si>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</si>
  <si>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</si>
  <si>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</si>
  <si>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</si>
  <si>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</si>
  <si>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</si>
  <si>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</si>
  <si>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</si>
  <si>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</si>
  <si>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</si>
  <si>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</si>
  <si>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</si>
  <si>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</si>
  <si>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</si>
  <si>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</si>
  <si>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</si>
  <si>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</si>
  <si>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</si>
  <si>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</si>
  <si>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</si>
  <si>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</si>
  <si>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</si>
  <si>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</si>
  <si>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</si>
  <si>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</si>
  <si>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</si>
  <si>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</si>
  <si>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</si>
  <si>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</si>
  <si>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</si>
  <si>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</si>
  <si>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</si>
  <si>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</si>
  <si>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</si>
  <si>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</si>
  <si>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</si>
  <si>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</si>
  <si>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</si>
  <si>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</si>
  <si>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</si>
  <si>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</si>
  <si>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</si>
  <si>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</si>
  <si>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</si>
  <si>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</si>
  <si>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</si>
  <si>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</si>
  <si>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</si>
  <si>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</si>
  <si>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</si>
  <si>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</si>
  <si>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</si>
  <si>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</si>
  <si>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</si>
  <si>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</si>
  <si>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</si>
  <si>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</si>
  <si>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</si>
  <si>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</si>
  <si>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</si>
  <si>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</si>
  <si>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</si>
  <si>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</si>
  <si>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</si>
  <si>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</si>
  <si>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</si>
  <si>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</si>
  <si>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</si>
  <si>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</si>
  <si>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</si>
  <si>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</si>
  <si>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</si>
  <si>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</si>
  <si>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</si>
  <si>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</si>
  <si>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</si>
  <si>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</si>
  <si>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</si>
  <si>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</si>
  <si>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</si>
  <si>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</si>
  <si>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</si>
  <si>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</si>
  <si>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</si>
  <si>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</si>
  <si>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</si>
  <si>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</si>
  <si>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</si>
  <si>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</si>
  <si>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</si>
  <si>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</si>
  <si>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</si>
  <si>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</si>
  <si>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</si>
  <si>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</si>
  <si>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</si>
  <si>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</si>
  <si>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</si>
  <si>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</si>
  <si>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</si>
  <si>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</si>
  <si>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</si>
  <si>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</si>
  <si>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</si>
  <si>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</si>
  <si>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</si>
  <si>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</si>
  <si>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</si>
  <si>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</si>
  <si>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</si>
  <si>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</si>
  <si>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</si>
  <si>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</si>
  <si>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</si>
  <si>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</si>
  <si>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</si>
  <si>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</si>
  <si>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</si>
  <si>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</si>
  <si>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</si>
  <si>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</si>
  <si>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</si>
  <si>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</si>
  <si>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</si>
  <si>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</si>
  <si>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</si>
  <si>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</si>
  <si>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</si>
  <si>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</si>
  <si>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</si>
  <si>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</si>
  <si>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</si>
  <si>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</si>
  <si>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</si>
  <si>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</si>
  <si>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</si>
  <si>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</si>
  <si>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</si>
  <si>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</si>
  <si>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</si>
  <si>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</si>
  <si>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</si>
  <si>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</si>
  <si>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</si>
  <si>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</si>
  <si>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</si>
  <si>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</si>
  <si>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</si>
  <si>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</si>
  <si>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</si>
  <si>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</si>
  <si>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</si>
  <si>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</si>
  <si>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</si>
  <si>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</si>
  <si>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</si>
  <si>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</si>
  <si>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</si>
  <si>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</si>
  <si>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</si>
  <si>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</si>
  <si>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</si>
  <si>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</si>
  <si>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</si>
  <si>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</si>
  <si>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</si>
  <si>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</si>
  <si>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</si>
  <si>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</si>
  <si>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</si>
  <si>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</si>
  <si>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</si>
  <si>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</si>
  <si>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</si>
  <si>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</si>
  <si>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</si>
  <si>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</si>
  <si>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</si>
  <si>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</si>
  <si>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</si>
  <si>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</si>
  <si>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</si>
  <si>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</si>
  <si>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</si>
  <si>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</si>
  <si>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</si>
  <si>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</si>
  <si>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</si>
  <si>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</si>
  <si>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</si>
  <si>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</si>
  <si>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</si>
  <si>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</si>
  <si>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</si>
  <si>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</si>
  <si>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</si>
  <si>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</si>
  <si>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</si>
  <si>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</si>
  <si>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</si>
  <si>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</si>
  <si>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</si>
  <si>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</si>
  <si>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</si>
  <si>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</si>
  <si>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</si>
  <si>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</si>
  <si>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</si>
  <si>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</si>
  <si>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</si>
  <si>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</si>
  <si>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</si>
  <si>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</si>
  <si>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</si>
  <si>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</si>
  <si>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</si>
  <si>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</si>
  <si>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</si>
  <si>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</si>
  <si>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</si>
  <si>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</si>
  <si>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</si>
  <si>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</si>
  <si>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</si>
  <si>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</si>
  <si>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</si>
  <si>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</si>
  <si>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</si>
  <si>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</si>
  <si>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</si>
  <si>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</si>
  <si>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</si>
  <si>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</si>
  <si>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</si>
  <si>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</si>
  <si>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</si>
  <si>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</si>
  <si>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</si>
  <si>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</si>
  <si>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</si>
  <si>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</si>
  <si>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</si>
  <si>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</si>
  <si>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</si>
  <si>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</si>
  <si>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</si>
  <si>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</si>
  <si>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</si>
  <si>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</si>
  <si>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</si>
  <si>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</si>
  <si>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</si>
  <si>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</si>
  <si>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</si>
  <si>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</si>
  <si>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</si>
  <si>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</si>
  <si>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</si>
  <si>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</si>
  <si>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</si>
  <si>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</si>
  <si>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</si>
  <si>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</si>
  <si>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</si>
  <si>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</si>
  <si>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</si>
  <si>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</si>
  <si>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</si>
  <si>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</si>
  <si>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</si>
  <si>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</si>
  <si>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</si>
  <si>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</si>
  <si>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</si>
  <si>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</si>
  <si>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</si>
  <si>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</si>
  <si>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</si>
  <si>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</si>
  <si>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</si>
  <si>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</si>
  <si>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</si>
  <si>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</si>
  <si>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</si>
  <si>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</si>
  <si>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</si>
  <si>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</si>
  <si>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</si>
  <si>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</si>
  <si>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</si>
  <si>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</si>
  <si>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</si>
  <si>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</si>
  <si>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</si>
  <si>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</si>
  <si>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</si>
  <si>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</si>
  <si>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</si>
  <si>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</si>
  <si>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</si>
  <si>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</si>
  <si>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</si>
  <si>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</si>
  <si>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</si>
  <si>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</si>
  <si>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</si>
  <si>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</si>
  <si>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</si>
  <si>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</si>
  <si>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</si>
  <si>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</si>
  <si>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</si>
  <si>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</si>
  <si>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</si>
  <si>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</si>
  <si>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</si>
  <si>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</si>
  <si>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</si>
  <si>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</si>
  <si>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</si>
  <si>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</si>
  <si>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</si>
  <si>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</si>
  <si>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</si>
  <si>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</si>
  <si>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</si>
  <si>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</si>
  <si>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</si>
  <si>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</si>
  <si>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</si>
  <si>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</si>
  <si>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</si>
  <si>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</si>
  <si>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</si>
  <si>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</si>
  <si>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</si>
  <si>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</si>
  <si>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</si>
  <si>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</si>
  <si>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</si>
  <si>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</si>
  <si>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</si>
  <si>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</si>
  <si>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</si>
  <si>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</si>
  <si>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</si>
  <si>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</si>
  <si>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</si>
  <si>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</si>
  <si>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</si>
  <si>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</si>
  <si>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</si>
  <si>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</si>
  <si>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</si>
  <si>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</si>
  <si>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</si>
  <si>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</si>
  <si>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</si>
  <si>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</si>
  <si>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</si>
  <si>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</si>
  <si>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</si>
  <si>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</si>
  <si>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</si>
  <si>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</si>
  <si>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</si>
  <si>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</si>
  <si>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</si>
  <si>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</si>
  <si>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</si>
  <si>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</si>
  <si>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</si>
  <si>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</si>
  <si>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</si>
  <si>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</si>
  <si>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</si>
  <si>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</si>
  <si>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</si>
  <si>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</si>
  <si>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</si>
  <si>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</si>
  <si>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</si>
  <si>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</si>
  <si>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</si>
  <si>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</si>
  <si>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</si>
  <si>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</si>
  <si>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</si>
  <si>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</si>
  <si>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</si>
  <si>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</si>
  <si>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</si>
  <si>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</si>
  <si>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</si>
  <si>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</si>
  <si>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</si>
  <si>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</si>
  <si>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</si>
  <si>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</si>
  <si>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</si>
  <si>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</si>
  <si>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</si>
  <si>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</si>
  <si>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</si>
  <si>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</si>
  <si>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</si>
  <si>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</si>
  <si>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</si>
  <si>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</si>
  <si>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</si>
  <si>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</si>
  <si>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</si>
  <si>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</si>
  <si>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</si>
  <si>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</si>
  <si>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</si>
  <si>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</si>
  <si>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</si>
  <si>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</si>
  <si>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</si>
  <si>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</si>
  <si>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</si>
  <si>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</si>
  <si>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</si>
  <si>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</si>
  <si>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</si>
  <si>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</si>
  <si>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</si>
  <si>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</si>
  <si>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</si>
  <si>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</si>
  <si>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</si>
  <si>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</si>
  <si>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</si>
  <si>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</si>
  <si>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</si>
  <si>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</si>
  <si>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</si>
  <si>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</si>
  <si>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</si>
  <si>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</si>
  <si>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</si>
  <si>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</si>
  <si>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</si>
  <si>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</si>
  <si>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</si>
  <si>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</si>
  <si>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</si>
  <si>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</si>
  <si>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</si>
  <si>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</si>
  <si>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</si>
  <si>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</si>
  <si>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</si>
  <si>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</si>
  <si>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</si>
  <si>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</si>
  <si>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</si>
  <si>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</si>
  <si>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</si>
  <si>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</si>
  <si>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</si>
  <si>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</si>
  <si>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</si>
  <si>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</si>
  <si>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</si>
  <si>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</si>
  <si>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</si>
  <si>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</si>
  <si>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</si>
  <si>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</si>
  <si>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</si>
  <si>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</si>
  <si>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</si>
  <si>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</si>
  <si>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</si>
  <si>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</si>
  <si>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</si>
  <si>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</si>
  <si>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</si>
  <si>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</si>
  <si>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</si>
  <si>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</si>
  <si>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</si>
  <si>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</si>
  <si>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</si>
  <si>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</si>
  <si>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</si>
  <si>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</si>
  <si>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</si>
  <si>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</si>
  <si>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</si>
  <si>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</si>
  <si>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</si>
  <si>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</si>
  <si>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</si>
  <si>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</si>
  <si>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</si>
  <si>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</si>
  <si>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</si>
  <si>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</si>
  <si>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</si>
  <si>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</si>
  <si>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</si>
  <si>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</si>
  <si>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</si>
  <si>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</si>
  <si>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</si>
  <si>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</si>
  <si>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</si>
  <si>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</si>
  <si>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</si>
  <si>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</si>
  <si>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</si>
  <si>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</si>
  <si>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</si>
  <si>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</si>
  <si>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</si>
  <si>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</si>
  <si>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</si>
  <si>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</si>
  <si>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</si>
  <si>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</si>
  <si>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</si>
  <si>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</si>
  <si>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</si>
  <si>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</si>
  <si>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</si>
  <si>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</si>
  <si>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</si>
  <si>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</si>
  <si>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</si>
  <si>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</si>
  <si>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</si>
  <si>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</si>
  <si>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</si>
  <si>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</si>
  <si>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</si>
  <si>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</si>
  <si>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</si>
  <si>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</si>
  <si>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</si>
  <si>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</si>
  <si>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</si>
  <si>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</si>
  <si>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</si>
  <si>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</si>
  <si>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</si>
  <si>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</si>
  <si>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</si>
  <si>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</si>
  <si>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</si>
  <si>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</si>
  <si>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</si>
  <si>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</si>
  <si>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</si>
  <si>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</si>
  <si>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</si>
  <si>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</si>
  <si>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</si>
  <si>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</si>
  <si>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</si>
  <si>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</si>
  <si>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</si>
  <si>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</si>
  <si>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</si>
  <si>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</si>
  <si>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</si>
  <si>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</si>
  <si>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</si>
  <si>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</si>
  <si>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</si>
  <si>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</si>
  <si>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</si>
  <si>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</si>
  <si>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</si>
  <si>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</si>
  <si>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</si>
  <si>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</si>
  <si>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</si>
  <si>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</si>
  <si>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</si>
  <si>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</si>
  <si>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</si>
  <si>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</si>
  <si>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</si>
  <si>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</si>
  <si>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</si>
  <si>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</si>
  <si>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</si>
  <si>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</si>
  <si>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</si>
  <si>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</si>
  <si>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</si>
  <si>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</si>
  <si>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</si>
  <si>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</si>
  <si>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</si>
  <si>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</si>
  <si>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</si>
  <si>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</si>
  <si>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</si>
  <si>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</si>
  <si>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</si>
  <si>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</si>
  <si>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</si>
  <si>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</si>
  <si>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</si>
  <si>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</si>
  <si>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</si>
  <si>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</si>
  <si>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</si>
  <si>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</si>
  <si>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</si>
  <si>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</si>
  <si>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</si>
  <si>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</si>
  <si>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</si>
  <si>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</si>
  <si>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</si>
  <si>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</si>
  <si>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</si>
  <si>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</si>
  <si>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</si>
  <si>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</si>
  <si>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</si>
  <si>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</si>
  <si>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</si>
  <si>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</si>
  <si>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</si>
  <si>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</si>
  <si>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</si>
  <si>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</si>
  <si>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</si>
  <si>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</si>
  <si>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</si>
  <si>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</si>
  <si>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</si>
  <si>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</si>
  <si>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</si>
  <si>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</si>
  <si>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</si>
  <si>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</si>
  <si>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</si>
  <si>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</si>
  <si>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</si>
  <si>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</si>
  <si>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</si>
  <si>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</si>
  <si>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</si>
  <si>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</si>
  <si>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</si>
  <si>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</si>
  <si>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</si>
  <si>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</si>
  <si>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</si>
  <si>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</si>
  <si>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</si>
  <si>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</si>
  <si>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</si>
  <si>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</si>
  <si>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</si>
  <si>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</si>
  <si>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</si>
  <si>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</si>
  <si>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</si>
  <si>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</si>
  <si>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</si>
  <si>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</si>
  <si>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</si>
  <si>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</si>
  <si>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</si>
  <si>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</si>
  <si>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</si>
  <si>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</si>
  <si>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</si>
  <si>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</si>
  <si>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</si>
  <si>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</si>
  <si>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</si>
  <si>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</si>
  <si>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</si>
  <si>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</si>
  <si>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</si>
  <si>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</si>
  <si>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</si>
  <si>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</si>
  <si>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</si>
  <si>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</si>
  <si>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</si>
  <si>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</si>
  <si>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</si>
  <si>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</si>
  <si>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</si>
  <si>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</si>
  <si>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</si>
  <si>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</si>
  <si>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</si>
  <si>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</si>
  <si>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</si>
  <si>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</si>
  <si>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</si>
  <si>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</si>
  <si>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</si>
  <si>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</si>
  <si>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</si>
  <si>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</si>
  <si>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</si>
  <si>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</si>
  <si>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</si>
  <si>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</si>
  <si>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</si>
  <si>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</si>
  <si>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</si>
  <si>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</si>
  <si>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</si>
  <si>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</si>
  <si>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</si>
  <si>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</si>
  <si>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</si>
  <si>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</si>
  <si>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</si>
  <si>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</si>
  <si>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</si>
  <si>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</si>
  <si>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</si>
  <si>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</si>
  <si>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</si>
  <si>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</si>
  <si>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</si>
  <si>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</si>
  <si>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</si>
  <si>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</si>
  <si>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</si>
  <si>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</si>
  <si>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</si>
  <si>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</si>
  <si>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</si>
  <si>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</si>
  <si>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</si>
  <si>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</si>
  <si>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</si>
  <si>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</si>
  <si>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</si>
  <si>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</si>
  <si>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</si>
  <si>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</si>
  <si>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</si>
  <si>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</si>
  <si>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</si>
  <si>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</si>
  <si>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</si>
  <si>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</si>
  <si>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</si>
  <si>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</si>
  <si>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</si>
  <si>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</si>
  <si>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</si>
  <si>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</si>
  <si>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</si>
  <si>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</si>
  <si>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</si>
  <si>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</si>
  <si>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</si>
  <si>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</si>
  <si>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</si>
  <si>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</si>
  <si>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</si>
  <si>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</si>
  <si>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</si>
  <si>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</si>
  <si>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</si>
  <si>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</si>
  <si>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</si>
  <si>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</si>
  <si>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</si>
  <si>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</si>
  <si>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</si>
  <si>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</si>
  <si>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</si>
  <si>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</si>
  <si>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</si>
  <si>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</si>
  <si>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</si>
  <si>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</si>
  <si>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</si>
  <si>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</si>
  <si>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</si>
  <si>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</si>
  <si>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</si>
  <si>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</si>
  <si>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</si>
  <si>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</si>
  <si>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</si>
  <si>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</si>
  <si>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</si>
  <si>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</si>
  <si>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</si>
  <si>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</si>
  <si>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</si>
  <si>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</si>
  <si>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</si>
  <si>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</si>
  <si>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</si>
  <si>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</si>
  <si>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</si>
  <si>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</si>
  <si>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</si>
  <si>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</si>
  <si>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</si>
  <si>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</si>
  <si>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</si>
  <si>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</si>
  <si>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</si>
  <si>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</si>
  <si>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</si>
  <si>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</si>
  <si>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</si>
  <si>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</si>
  <si>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</si>
  <si>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</si>
  <si>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</si>
  <si>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</si>
  <si>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</si>
  <si>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</si>
  <si>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</si>
  <si>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</si>
  <si>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</si>
  <si>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</si>
  <si>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</si>
  <si>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</si>
  <si>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</si>
  <si>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</si>
  <si>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</si>
  <si>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</si>
  <si>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</si>
  <si>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</si>
  <si>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</si>
  <si>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</si>
  <si>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</si>
  <si>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</si>
  <si>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</si>
  <si>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</si>
  <si>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</si>
  <si>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</si>
  <si>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</si>
  <si>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</si>
  <si>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</si>
  <si>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</si>
  <si>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</si>
  <si>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</si>
  <si>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</si>
  <si>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</si>
  <si>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</si>
  <si>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</si>
  <si>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</si>
  <si>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</si>
  <si>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</si>
  <si>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</si>
  <si>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</si>
  <si>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</si>
  <si>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</si>
  <si>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</si>
  <si>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</si>
  <si>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</si>
  <si>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</si>
  <si>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</si>
  <si>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</si>
  <si>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</si>
  <si>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</si>
  <si>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</si>
  <si>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</si>
  <si>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</si>
  <si>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</si>
  <si>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</si>
  <si>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</si>
  <si>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</si>
  <si>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</si>
  <si>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</si>
  <si>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</si>
  <si>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</si>
  <si>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</si>
  <si>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</si>
  <si>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</si>
  <si>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</si>
  <si>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</si>
  <si>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</si>
  <si>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</si>
  <si>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</si>
  <si>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</si>
  <si>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</si>
  <si>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</si>
  <si>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</si>
  <si>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</si>
  <si>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</si>
  <si>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</si>
  <si>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</si>
  <si>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</si>
  <si>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</si>
  <si>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</si>
  <si>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</si>
  <si>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</si>
  <si>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</si>
  <si>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</si>
  <si>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</si>
  <si>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</si>
  <si>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</si>
  <si>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</si>
  <si>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</si>
  <si>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</si>
  <si>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</si>
  <si>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</si>
  <si>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</si>
  <si>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</si>
  <si>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</si>
  <si>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</si>
  <si>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</si>
  <si>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</si>
  <si>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</si>
  <si>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</si>
  <si>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</si>
  <si>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</si>
  <si>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</si>
  <si>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</si>
  <si>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</si>
  <si>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</si>
  <si>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</si>
  <si>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</si>
  <si>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</si>
  <si>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</si>
  <si>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</si>
  <si>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</si>
  <si>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</si>
  <si>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</si>
  <si>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</si>
  <si>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</si>
  <si>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</si>
  <si>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</si>
  <si>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</si>
  <si>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</si>
  <si>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</si>
  <si>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</si>
  <si>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</si>
  <si>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</si>
  <si>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</si>
  <si>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</si>
  <si>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</si>
  <si>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</si>
  <si>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</si>
  <si>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</si>
  <si>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</si>
  <si>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</si>
  <si>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</si>
  <si>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</si>
  <si>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</si>
  <si>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</si>
  <si>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</si>
  <si>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</si>
  <si>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</si>
  <si>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</si>
  <si>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</si>
  <si>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</si>
  <si>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</si>
  <si>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</si>
  <si>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</si>
  <si>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</si>
  <si>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</si>
  <si>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</si>
  <si>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</si>
  <si>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</si>
  <si>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</si>
  <si>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</si>
  <si>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</si>
  <si>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</si>
  <si>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</si>
  <si>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</si>
  <si>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</si>
  <si>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</si>
  <si>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</si>
  <si>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</si>
  <si>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</si>
  <si>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</si>
  <si>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</si>
  <si>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</si>
  <si>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</si>
  <si>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</si>
  <si>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</si>
  <si>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</si>
  <si>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</si>
  <si>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</si>
  <si>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</si>
  <si>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</si>
  <si>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</si>
  <si>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</si>
  <si>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</si>
  <si>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</si>
  <si>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</si>
  <si>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</si>
  <si>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</si>
  <si>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</si>
  <si>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</si>
  <si>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</si>
  <si>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</si>
  <si>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</si>
  <si>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</si>
  <si>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</si>
  <si>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</si>
  <si>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</si>
  <si>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</si>
  <si>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</si>
  <si>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</si>
  <si>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</si>
  <si>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</si>
  <si>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</si>
  <si>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</si>
  <si>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</si>
  <si>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</si>
  <si>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</si>
  <si>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</si>
  <si>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</si>
  <si>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</si>
  <si>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</si>
  <si>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</si>
  <si>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</si>
  <si>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</si>
  <si>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</si>
  <si>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</si>
  <si>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</si>
  <si>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</si>
  <si>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</si>
  <si>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</si>
  <si>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</si>
  <si>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</si>
  <si>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</si>
  <si>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</si>
  <si>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</si>
  <si>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</si>
  <si>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</si>
  <si>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</si>
  <si>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</si>
  <si>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</si>
  <si>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</si>
  <si>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</si>
  <si>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</si>
  <si>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</si>
  <si>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</si>
  <si>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</si>
  <si>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</si>
  <si>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</si>
  <si>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</si>
  <si>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</si>
  <si>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</si>
  <si>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</si>
  <si>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</si>
  <si>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</si>
  <si>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</si>
  <si>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</si>
  <si>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</si>
  <si>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</si>
  <si>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</si>
  <si>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</si>
  <si>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</si>
  <si>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</si>
  <si>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</si>
  <si>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</si>
  <si>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</si>
  <si>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</si>
  <si>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</si>
  <si>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</si>
  <si>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</si>
  <si>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</si>
  <si>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</si>
  <si>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</si>
  <si>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</si>
  <si>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</si>
  <si>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</si>
  <si>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</si>
  <si>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</si>
  <si>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</si>
  <si>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</si>
  <si>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</si>
  <si>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</si>
  <si>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</si>
  <si>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</si>
  <si>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</si>
  <si>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</si>
  <si>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</si>
  <si>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</si>
  <si>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</si>
  <si>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</si>
  <si>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</si>
  <si>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</si>
  <si>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</si>
  <si>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</si>
  <si>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</si>
  <si>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</si>
  <si>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</si>
  <si>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</si>
  <si>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</si>
  <si>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</si>
  <si>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</si>
  <si>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</si>
  <si>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</si>
  <si>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</si>
  <si>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</si>
  <si>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</si>
  <si>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</si>
  <si>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</si>
  <si>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</si>
  <si>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</si>
  <si>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</si>
  <si>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</si>
  <si>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</si>
  <si>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</si>
  <si>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</si>
  <si>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</si>
  <si>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</si>
  <si>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</si>
  <si>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</si>
  <si>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</si>
  <si>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</si>
  <si>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</si>
  <si>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</si>
  <si>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</si>
  <si>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</si>
  <si>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</si>
  <si>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</si>
  <si>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</si>
  <si>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</si>
  <si>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</si>
  <si>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</si>
  <si>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</si>
  <si>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</si>
  <si>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</si>
  <si>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</si>
  <si>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</si>
  <si>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</si>
  <si>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</si>
  <si>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</si>
  <si>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</si>
  <si>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</si>
  <si>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</si>
  <si>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</si>
  <si>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</si>
  <si>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</si>
  <si>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</si>
  <si>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</si>
  <si>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</si>
  <si>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</si>
  <si>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</si>
  <si>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</si>
  <si>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</si>
  <si>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</si>
  <si>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</si>
  <si>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</si>
  <si>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</si>
  <si>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</si>
  <si>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</si>
  <si>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</si>
  <si>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</si>
  <si>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</si>
  <si>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</si>
  <si>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</si>
  <si>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</si>
  <si>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</si>
  <si>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</si>
  <si>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</si>
  <si>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</si>
  <si>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</si>
  <si>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</si>
  <si>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</si>
  <si>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</si>
  <si>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</si>
  <si>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</si>
  <si>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</si>
  <si>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</si>
  <si>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</si>
  <si>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</si>
  <si>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</si>
  <si>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</si>
  <si>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</si>
  <si>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</si>
  <si>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</si>
  <si>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</si>
  <si>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</si>
  <si>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</si>
  <si>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</si>
  <si>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</si>
  <si>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</si>
  <si>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</si>
  <si>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</si>
  <si>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</si>
  <si>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</si>
  <si>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</si>
  <si>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</si>
  <si>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</si>
  <si>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</si>
  <si>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</si>
  <si>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</si>
  <si>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</si>
  <si>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</si>
  <si>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</si>
  <si>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</si>
  <si>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</si>
  <si>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</si>
  <si>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</si>
  <si>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</si>
  <si>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</si>
  <si>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</si>
  <si>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</si>
  <si>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</si>
  <si>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</si>
  <si>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</si>
  <si>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</si>
  <si>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</si>
  <si>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</si>
  <si>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</si>
  <si>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</si>
  <si>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</si>
  <si>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</si>
  <si>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</si>
  <si>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</si>
  <si>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</si>
  <si>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</si>
  <si>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</si>
  <si>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</si>
  <si>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</si>
  <si>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</si>
  <si>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</si>
  <si>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</si>
  <si>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</si>
  <si>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</si>
  <si>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</si>
  <si>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</si>
  <si>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</si>
  <si>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</si>
  <si>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</si>
  <si>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</si>
  <si>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</si>
  <si>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</si>
  <si>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</si>
  <si>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</si>
  <si>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</si>
  <si>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</si>
  <si>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</si>
  <si>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</si>
  <si>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</si>
  <si>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</si>
  <si>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</si>
  <si>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</si>
  <si>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</si>
  <si>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</si>
  <si>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</si>
  <si>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</si>
  <si>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</si>
  <si>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</si>
  <si>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</si>
  <si>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</si>
  <si>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</si>
  <si>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</si>
  <si>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</si>
  <si>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</si>
  <si>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</si>
  <si>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</si>
  <si>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</si>
  <si>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</si>
  <si>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</si>
  <si>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</si>
  <si>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</si>
  <si>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</si>
  <si>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</si>
  <si>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</si>
  <si>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</si>
  <si>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</si>
  <si>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</si>
  <si>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</si>
  <si>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</si>
  <si>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</si>
  <si>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</si>
  <si>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</si>
  <si>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</si>
  <si>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</si>
  <si>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</si>
  <si>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</si>
  <si>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</si>
  <si>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</si>
  <si>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</si>
  <si>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</si>
  <si>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</si>
  <si>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</si>
  <si>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</si>
  <si>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</si>
  <si>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</si>
  <si>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</si>
  <si>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</si>
  <si>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</si>
  <si>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</si>
  <si>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</si>
  <si>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</si>
  <si>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</si>
  <si>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</si>
  <si>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</si>
  <si>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</si>
  <si>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</si>
  <si>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</si>
  <si>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</si>
  <si>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</si>
  <si>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</si>
  <si>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</si>
  <si>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</si>
  <si>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</si>
  <si>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</si>
  <si>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</si>
  <si>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</si>
  <si>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</si>
  <si>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</si>
  <si>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</si>
  <si>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</si>
  <si>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</si>
  <si>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</si>
  <si>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</si>
  <si>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</si>
  <si>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</si>
  <si>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</si>
  <si>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</si>
  <si>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</si>
  <si>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</si>
  <si>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</si>
  <si>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</si>
  <si>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</si>
  <si>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</si>
  <si>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</si>
  <si>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</si>
  <si>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</si>
  <si>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</si>
  <si>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</si>
  <si>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</si>
  <si>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</si>
  <si>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</si>
  <si>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</si>
  <si>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</si>
  <si>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</si>
  <si>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</si>
  <si>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</si>
  <si>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</si>
  <si>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</si>
  <si>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</si>
  <si>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</si>
  <si>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</si>
  <si>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</si>
  <si>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</si>
  <si>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</si>
  <si>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</si>
  <si>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</si>
  <si>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</si>
  <si>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</si>
  <si>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</si>
  <si>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</si>
  <si>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</si>
  <si>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</si>
  <si>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</si>
  <si>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</si>
  <si>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</si>
  <si>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</si>
  <si>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</si>
  <si>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</si>
  <si>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</si>
  <si>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</si>
  <si>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</si>
  <si>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</si>
  <si>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</si>
  <si>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</si>
  <si>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</si>
  <si>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</si>
  <si>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</si>
  <si>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</si>
  <si>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</si>
  <si>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</si>
  <si>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</si>
  <si>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</si>
  <si>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</si>
  <si>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</si>
  <si>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</si>
  <si>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</si>
  <si>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</si>
  <si>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</si>
  <si>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</si>
  <si>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</si>
  <si>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</si>
  <si>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</si>
  <si>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</si>
  <si>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</si>
  <si>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</si>
  <si>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</si>
  <si>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</si>
  <si>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</si>
  <si>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</si>
  <si>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</si>
  <si>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</si>
  <si>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</si>
  <si>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</si>
  <si>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</si>
  <si>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</si>
  <si>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</si>
  <si>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</si>
  <si>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</si>
  <si>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</si>
  <si>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</si>
  <si>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</si>
  <si>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</si>
  <si>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</si>
  <si>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</si>
  <si>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</si>
  <si>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</si>
  <si>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</si>
  <si>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</si>
  <si>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</si>
  <si>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</si>
  <si>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</si>
  <si>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</si>
  <si>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</si>
  <si>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</si>
  <si>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</si>
  <si>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</si>
  <si>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</si>
  <si>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</si>
  <si>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</si>
  <si>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</si>
  <si>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</si>
  <si>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</si>
  <si>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</si>
  <si>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</si>
  <si>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</si>
  <si>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</si>
  <si>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</si>
  <si>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</si>
  <si>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</si>
  <si>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</si>
  <si>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</si>
  <si>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</si>
  <si>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</si>
  <si>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</si>
  <si>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</si>
  <si>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</si>
  <si>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</si>
  <si>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</si>
  <si>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</si>
  <si>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</si>
  <si>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</si>
  <si>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</si>
  <si>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</si>
  <si>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</si>
  <si>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</si>
  <si>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</si>
  <si>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</si>
  <si>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</si>
  <si>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</si>
  <si>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</si>
  <si>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</si>
  <si>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</si>
  <si>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</si>
  <si>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</si>
  <si>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</si>
  <si>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</si>
  <si>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</si>
  <si>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</si>
  <si>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</si>
  <si>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</si>
  <si>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</si>
  <si>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</si>
  <si>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</si>
  <si>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</si>
  <si>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</si>
  <si>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</si>
  <si>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</si>
  <si>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</si>
  <si>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</si>
  <si>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</si>
  <si>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</si>
  <si>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</si>
  <si>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</si>
  <si>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</si>
  <si>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</si>
  <si>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</si>
  <si>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</si>
  <si>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</si>
  <si>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</si>
  <si>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</si>
  <si>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</si>
  <si>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</si>
  <si>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</si>
  <si>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</si>
  <si>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</si>
  <si>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</si>
  <si>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</si>
  <si>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</si>
  <si>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</si>
  <si>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</si>
  <si>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</si>
  <si>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</si>
  <si>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</si>
  <si>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</si>
  <si>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</si>
  <si>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</si>
  <si>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</si>
  <si>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</si>
  <si>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</si>
  <si>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</si>
  <si>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</si>
  <si>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</si>
  <si>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</si>
  <si>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</si>
  <si>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</si>
  <si>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</si>
  <si>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</si>
  <si>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</si>
  <si>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</si>
  <si>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</si>
  <si>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</si>
  <si>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</si>
  <si>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</si>
  <si>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</si>
  <si>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</si>
  <si>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</si>
  <si>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</si>
  <si>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</si>
  <si>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</si>
  <si>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</si>
  <si>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</si>
  <si>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</si>
  <si>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</si>
  <si>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</si>
  <si>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</si>
  <si>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</si>
  <si>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</si>
  <si>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</si>
  <si>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</si>
  <si>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</si>
  <si>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</si>
  <si>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</si>
  <si>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</si>
  <si>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</si>
  <si>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</si>
  <si>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</si>
  <si>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</si>
  <si>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</si>
  <si>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</si>
  <si>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</si>
  <si>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</si>
  <si>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</si>
  <si>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</si>
  <si>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</si>
  <si>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</si>
  <si>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</si>
  <si>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</si>
  <si>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</si>
  <si>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</si>
  <si>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</si>
  <si>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</si>
  <si>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</si>
  <si>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</si>
  <si>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</si>
  <si>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</si>
  <si>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</si>
  <si>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</si>
  <si>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</si>
  <si>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</si>
  <si>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</si>
  <si>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</si>
  <si>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</si>
  <si>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</si>
  <si>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</si>
  <si>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</si>
  <si>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</si>
  <si>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</si>
  <si>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</si>
  <si>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</si>
  <si>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</si>
  <si>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</si>
  <si>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</si>
  <si>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</si>
  <si>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</si>
  <si>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</si>
  <si>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</si>
  <si>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</si>
  <si>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</si>
  <si>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</si>
  <si>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</si>
  <si>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</si>
  <si>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</si>
  <si>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</si>
  <si>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</si>
  <si>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</si>
  <si>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</si>
  <si>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</si>
  <si>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</si>
  <si>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</si>
  <si>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</si>
  <si>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</si>
  <si>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</si>
  <si>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</si>
  <si>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</si>
  <si>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</si>
  <si>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</si>
  <si>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</si>
  <si>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</si>
  <si>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</si>
  <si>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</si>
  <si>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</si>
  <si>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</si>
  <si>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</si>
  <si>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</si>
  <si>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</si>
  <si>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</si>
  <si>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</si>
  <si>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</si>
  <si>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</si>
  <si>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</si>
  <si>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</si>
  <si>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</si>
  <si>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</si>
  <si>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</si>
  <si>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</si>
  <si>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</si>
  <si>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</si>
  <si>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</si>
  <si>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</si>
  <si>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</si>
  <si>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</si>
  <si>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</si>
  <si>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</si>
  <si>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</si>
  <si>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</si>
  <si>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</si>
  <si>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</si>
  <si>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</si>
  <si>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</si>
  <si>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</si>
  <si>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</si>
  <si>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</si>
  <si>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</si>
  <si>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</si>
  <si>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</si>
  <si>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</si>
  <si>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</si>
  <si>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</si>
  <si>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</si>
  <si>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</si>
  <si>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</si>
  <si>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</si>
  <si>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</si>
  <si>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</si>
  <si>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</si>
  <si>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</si>
  <si>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</si>
  <si>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</si>
  <si>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</si>
  <si>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</si>
  <si>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</si>
  <si>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</si>
  <si>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</si>
  <si>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</si>
  <si>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</si>
  <si>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</si>
  <si>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</si>
  <si>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</si>
  <si>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</si>
  <si>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</si>
  <si>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</si>
  <si>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</si>
  <si>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</si>
  <si>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</si>
  <si>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</si>
  <si>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</si>
  <si>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</si>
  <si>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</si>
  <si>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</si>
  <si>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</si>
  <si>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</si>
  <si>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</si>
  <si>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</si>
  <si>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</si>
  <si>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</si>
  <si>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</si>
  <si>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</si>
  <si>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</si>
  <si>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</si>
  <si>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</si>
  <si>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</si>
  <si>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</si>
  <si>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</si>
  <si>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</si>
  <si>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</si>
  <si>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</si>
  <si>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</si>
  <si>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</si>
  <si>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</si>
  <si>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</si>
  <si>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</si>
  <si>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</si>
  <si>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</si>
  <si>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</si>
  <si>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</si>
  <si>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</si>
  <si>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</si>
  <si>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</si>
  <si>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</si>
  <si>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</si>
  <si>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</si>
  <si>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</si>
  <si>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</si>
  <si>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</si>
  <si>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</si>
  <si>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</si>
  <si>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</si>
  <si>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</si>
  <si>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</si>
  <si>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</si>
  <si>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</si>
  <si>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</si>
  <si>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</si>
  <si>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</si>
  <si>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</si>
  <si>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</si>
  <si>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</si>
  <si>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</si>
  <si>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</si>
  <si>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</si>
  <si>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</si>
  <si>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</si>
  <si>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</si>
  <si>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</si>
  <si>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</si>
  <si>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</si>
  <si>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</si>
  <si>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</si>
  <si>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</si>
  <si>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</si>
  <si>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</si>
  <si>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</si>
  <si>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</si>
  <si>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</si>
  <si>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</si>
  <si>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</si>
  <si>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</si>
  <si>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</si>
  <si>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</si>
  <si>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</si>
  <si>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</si>
  <si>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</si>
  <si>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</si>
  <si>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</si>
  <si>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</si>
  <si>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</si>
  <si>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</si>
  <si>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</si>
  <si>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</si>
  <si>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</si>
  <si>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</si>
  <si>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</si>
  <si>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</si>
  <si>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</si>
  <si>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</si>
  <si>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</si>
  <si>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</si>
  <si>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</si>
  <si>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</si>
  <si>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</si>
  <si>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</si>
  <si>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</si>
  <si>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</si>
  <si>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</si>
  <si>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</si>
  <si>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</si>
  <si>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</si>
  <si>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</si>
  <si>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</si>
  <si>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</si>
  <si>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</si>
  <si>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</si>
  <si>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</si>
  <si>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</si>
  <si>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</si>
  <si>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</si>
  <si>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</si>
  <si>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</si>
  <si>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</si>
  <si>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</si>
  <si>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</si>
  <si>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</si>
  <si>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</si>
  <si>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</si>
  <si>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</si>
  <si>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</si>
  <si>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</si>
  <si>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</si>
  <si>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</si>
  <si>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</si>
  <si>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</si>
  <si>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</si>
  <si>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</si>
  <si>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</si>
  <si>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</si>
  <si>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</si>
  <si>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</si>
  <si>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</si>
  <si>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</si>
  <si>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</si>
  <si>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</si>
  <si>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</si>
  <si>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</si>
  <si>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</si>
  <si>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</si>
  <si>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</si>
  <si>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</si>
  <si>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</si>
  <si>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</si>
  <si>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</si>
  <si>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</si>
  <si>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</si>
  <si>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</si>
  <si>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</si>
  <si>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</si>
  <si>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</si>
  <si>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</si>
  <si>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</si>
  <si>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</si>
  <si>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</si>
  <si>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</si>
  <si>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</si>
  <si>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</si>
  <si>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</si>
  <si>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</si>
  <si>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</si>
  <si>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</si>
  <si>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</si>
  <si>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</si>
  <si>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</si>
  <si>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</si>
  <si>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</si>
  <si>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</si>
  <si>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</si>
  <si>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</si>
  <si>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</si>
  <si>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</si>
  <si>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</si>
  <si>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</si>
  <si>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</si>
  <si>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</si>
  <si>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</si>
  <si>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</si>
  <si>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</si>
  <si>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</si>
  <si>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</si>
  <si>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</si>
  <si>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</si>
  <si>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</si>
  <si>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</si>
  <si>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</si>
  <si>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</si>
  <si>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</si>
  <si>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</si>
  <si>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</si>
  <si>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</si>
  <si>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</si>
  <si>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</si>
  <si>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</si>
  <si>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</si>
  <si>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</si>
  <si>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</si>
  <si>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</si>
  <si>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</si>
  <si>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</si>
  <si>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</si>
  <si>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</si>
  <si>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</si>
  <si>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</si>
  <si>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</si>
  <si>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</si>
  <si>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</si>
  <si>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</si>
  <si>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</si>
  <si>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</si>
  <si>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</si>
  <si>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</si>
  <si>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</si>
  <si>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</si>
  <si>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</si>
  <si>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</si>
  <si>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</si>
  <si>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</si>
  <si>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</si>
  <si>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</si>
  <si>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</si>
  <si>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</si>
  <si>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</si>
  <si>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</si>
  <si>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</si>
  <si>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</si>
  <si>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</si>
  <si>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</si>
  <si>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</si>
  <si>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</si>
  <si>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</si>
  <si>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</si>
  <si>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</si>
  <si>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</si>
  <si>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</si>
  <si>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</si>
  <si>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</si>
  <si>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</si>
  <si>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</si>
  <si>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</si>
  <si>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</si>
  <si>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</si>
  <si>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</si>
  <si>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</si>
  <si>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</si>
  <si>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</si>
  <si>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</si>
  <si>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</si>
  <si>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</si>
  <si>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</si>
  <si>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</si>
  <si>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</si>
  <si>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</si>
  <si>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</si>
  <si>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</si>
  <si>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</si>
  <si>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</si>
  <si>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</si>
  <si>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</si>
  <si>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</si>
  <si>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</si>
  <si>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</si>
  <si>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</si>
  <si>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</si>
  <si>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</si>
  <si>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</si>
  <si>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</si>
  <si>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</si>
  <si>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</si>
  <si>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</si>
  <si>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</si>
  <si>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</si>
  <si>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</si>
  <si>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</si>
  <si>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</si>
  <si>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</si>
  <si>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</si>
  <si>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</si>
  <si>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</si>
  <si>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</si>
  <si>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</si>
  <si>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</si>
  <si>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</si>
  <si>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</si>
  <si>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</si>
  <si>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</si>
  <si>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</si>
  <si>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</si>
  <si>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</si>
  <si>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</si>
  <si>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</si>
  <si>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</si>
  <si>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</si>
  <si>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</si>
  <si>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</si>
  <si>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</si>
  <si>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</si>
  <si>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</si>
  <si>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</si>
  <si>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</si>
  <si>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</si>
  <si>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</si>
  <si>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</si>
  <si>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</si>
  <si>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</si>
  <si>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</si>
  <si>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</si>
  <si>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</si>
  <si>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</si>
  <si>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</si>
  <si>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</si>
  <si>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</si>
  <si>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</si>
  <si>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</si>
  <si>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</si>
  <si>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</si>
  <si>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</si>
  <si>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</si>
  <si>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</si>
  <si>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</si>
  <si>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</si>
  <si>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</si>
  <si>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</si>
  <si>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</si>
  <si>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</si>
  <si>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</si>
  <si>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</si>
  <si>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</si>
  <si>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</si>
  <si>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</si>
  <si>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</si>
  <si>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</si>
  <si>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</si>
  <si>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</si>
  <si>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</si>
  <si>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</si>
  <si>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</si>
  <si>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</si>
  <si>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</si>
  <si>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</si>
  <si>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</si>
  <si>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</si>
  <si>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</si>
  <si>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</si>
  <si>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</si>
  <si>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</si>
  <si>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</si>
  <si>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</si>
  <si>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</si>
  <si>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</si>
  <si>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</si>
  <si>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</si>
  <si>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</si>
  <si>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</si>
  <si>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</si>
  <si>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</si>
  <si>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</si>
  <si>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</si>
  <si>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</si>
  <si>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</si>
  <si>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</si>
  <si>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</si>
  <si>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</si>
  <si>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</si>
  <si>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</si>
  <si>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</si>
  <si>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</si>
  <si>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</si>
  <si>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</si>
  <si>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</si>
  <si>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</si>
  <si>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</si>
  <si>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</si>
  <si>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</si>
  <si>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</si>
  <si>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</si>
  <si>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</si>
  <si>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</si>
  <si>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</si>
  <si>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</si>
  <si>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</si>
  <si>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</si>
  <si>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</si>
  <si>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</si>
  <si>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</si>
  <si>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</si>
  <si>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</si>
  <si>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</si>
  <si>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</si>
  <si>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</si>
  <si>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</si>
  <si>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</si>
  <si>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</si>
  <si>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</si>
  <si>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</si>
  <si>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</si>
  <si>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</si>
  <si>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</si>
  <si>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</si>
  <si>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</si>
  <si>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</si>
  <si>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</si>
  <si>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</si>
  <si>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</si>
  <si>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</si>
  <si>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</si>
  <si>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</si>
  <si>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</si>
  <si>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</si>
  <si>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</si>
  <si>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</si>
  <si>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</si>
  <si>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</si>
  <si>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</si>
  <si>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</si>
  <si>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</si>
  <si>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</si>
  <si>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</si>
  <si>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</si>
  <si>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</si>
  <si>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</si>
  <si>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</si>
  <si>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</si>
  <si>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</si>
  <si>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</si>
  <si>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</si>
  <si>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</si>
  <si>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</si>
  <si>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</si>
  <si>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</si>
  <si>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</si>
  <si>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</si>
  <si>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</si>
  <si>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</si>
  <si>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</si>
  <si>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</si>
  <si>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</si>
  <si>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</si>
  <si>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</si>
  <si>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</si>
  <si>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</si>
  <si>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</si>
  <si>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</si>
  <si>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</si>
  <si>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</si>
  <si>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</si>
  <si>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</si>
  <si>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</si>
  <si>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</si>
  <si>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</si>
  <si>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</si>
  <si>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</si>
  <si>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</si>
  <si>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</si>
  <si>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</si>
  <si>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</si>
  <si>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</si>
  <si>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</si>
  <si>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</si>
  <si>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</si>
  <si>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</si>
  <si>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</si>
  <si>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</si>
  <si>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</si>
  <si>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</si>
  <si>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</si>
  <si>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</si>
  <si>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</si>
  <si>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</si>
  <si>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</si>
  <si>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</si>
  <si>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</si>
  <si>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</si>
  <si>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</si>
  <si>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</si>
  <si>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</si>
  <si>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</si>
  <si>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</si>
  <si>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</si>
  <si>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</si>
  <si>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</si>
  <si>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</si>
  <si>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</si>
  <si>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</si>
  <si>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</si>
  <si>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</si>
  <si>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</si>
  <si>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</si>
  <si>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</si>
  <si>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</si>
  <si>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</si>
  <si>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</si>
  <si>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</si>
  <si>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</si>
  <si>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</si>
  <si>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</si>
  <si>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</si>
  <si>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</si>
  <si>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</si>
  <si>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</si>
  <si>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</si>
  <si>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</si>
  <si>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</si>
  <si>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</si>
  <si>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</si>
  <si>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</si>
  <si>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</si>
  <si>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</si>
  <si>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</si>
  <si>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</si>
  <si>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</si>
  <si>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</si>
  <si>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</si>
  <si>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</si>
  <si>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</si>
  <si>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</si>
  <si>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</si>
  <si>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</si>
  <si>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</si>
  <si>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</si>
  <si>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</si>
  <si>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</si>
  <si>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</si>
  <si>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</si>
  <si>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</si>
  <si>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</si>
  <si>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</si>
  <si>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</si>
  <si>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</si>
  <si>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</si>
  <si>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</si>
  <si>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</si>
  <si>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</si>
  <si>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</si>
  <si>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</si>
  <si>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</si>
  <si>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</si>
  <si>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</si>
  <si>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</si>
  <si>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</si>
  <si>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</si>
  <si>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</si>
  <si>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</si>
  <si>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</si>
  <si>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</si>
  <si>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</si>
  <si>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</si>
  <si>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</si>
  <si>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</si>
  <si>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</si>
  <si>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</si>
  <si>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</si>
  <si>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</si>
  <si>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</si>
  <si>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</si>
  <si>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</si>
  <si>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</si>
  <si>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</si>
  <si>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</si>
  <si>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</si>
  <si>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</si>
  <si>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</si>
  <si>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</si>
  <si>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</si>
  <si>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</si>
  <si>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</si>
  <si>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</si>
  <si>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</si>
  <si>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</si>
  <si>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</si>
  <si>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</si>
  <si>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</si>
  <si>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</si>
  <si>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</si>
  <si>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</si>
  <si>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</si>
  <si>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</si>
  <si>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</si>
  <si>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</si>
  <si>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</si>
  <si>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</si>
  <si>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</si>
  <si>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</si>
  <si>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</si>
  <si>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</si>
  <si>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</si>
  <si>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</si>
  <si>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</si>
  <si>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</si>
  <si>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</si>
  <si>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</si>
  <si>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</si>
  <si>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</si>
  <si>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</si>
  <si>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</si>
  <si>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</si>
  <si>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</si>
  <si>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</si>
  <si>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</si>
  <si>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</si>
  <si>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</si>
  <si>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</si>
  <si>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</si>
  <si>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</si>
  <si>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</si>
  <si>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</si>
  <si>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</si>
  <si>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</si>
  <si>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</si>
  <si>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</si>
  <si>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</si>
  <si>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</si>
  <si>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</si>
  <si>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</si>
  <si>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</si>
  <si>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</si>
  <si>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</si>
  <si>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</si>
  <si>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</si>
  <si>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</si>
  <si>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</si>
  <si>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</si>
  <si>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</si>
  <si>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</si>
  <si>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</si>
  <si>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</si>
  <si>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</si>
  <si>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</si>
  <si>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</si>
  <si>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</si>
  <si>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</si>
  <si>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</si>
  <si>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</si>
  <si>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</si>
  <si>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</si>
  <si>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</si>
  <si>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</si>
  <si>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</si>
  <si>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</si>
  <si>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</si>
  <si>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</si>
  <si>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</si>
  <si>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</si>
  <si>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</si>
  <si>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</si>
  <si>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</si>
  <si>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</si>
  <si>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</si>
  <si>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</si>
  <si>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</si>
  <si>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</si>
  <si>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</si>
  <si>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</si>
  <si>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</si>
  <si>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</si>
  <si>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</si>
  <si>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</si>
  <si>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</si>
  <si>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</si>
  <si>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</si>
  <si>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</si>
  <si>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</si>
  <si>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</si>
  <si>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</si>
  <si>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</si>
  <si>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</si>
  <si>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</si>
  <si>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</si>
  <si>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</si>
  <si>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</si>
  <si>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</si>
  <si>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</si>
  <si>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</si>
  <si>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</si>
  <si>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</si>
  <si>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</si>
  <si>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</si>
  <si>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</si>
  <si>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</si>
  <si>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</si>
  <si>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</si>
  <si>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</si>
  <si>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</si>
  <si>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</si>
  <si>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</si>
  <si>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</si>
  <si>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</si>
  <si>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</si>
  <si>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</si>
  <si>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</si>
  <si>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</si>
  <si>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</si>
  <si>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</si>
  <si>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</si>
  <si>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</si>
  <si>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</si>
  <si>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</si>
  <si>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</si>
  <si>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</si>
  <si>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</si>
  <si>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</si>
  <si>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</si>
  <si>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</si>
  <si>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</si>
  <si>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</si>
  <si>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</si>
  <si>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</si>
  <si>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</si>
  <si>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</si>
  <si>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</si>
  <si>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</si>
  <si>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</si>
  <si>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</si>
  <si>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</si>
  <si>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</si>
  <si>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</si>
  <si>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</si>
  <si>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</si>
  <si>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</si>
  <si>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</si>
  <si>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</si>
  <si>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</si>
  <si>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</si>
  <si>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</si>
  <si>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</si>
  <si>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</si>
  <si>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</si>
  <si>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</si>
  <si>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</si>
  <si>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</si>
  <si>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</si>
  <si>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</si>
  <si>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</si>
  <si>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</si>
  <si>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</si>
  <si>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</si>
  <si>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</si>
  <si>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</si>
  <si>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</si>
  <si>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</si>
  <si>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</si>
  <si>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</si>
  <si>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</si>
  <si>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</si>
  <si>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</si>
  <si>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</si>
  <si>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</si>
  <si>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</si>
  <si>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</si>
  <si>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</si>
  <si>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</si>
  <si>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</si>
  <si>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</si>
  <si>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</si>
  <si>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</si>
  <si>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</si>
  <si>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</si>
  <si>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</si>
  <si>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</si>
  <si>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</si>
  <si>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</si>
  <si>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</si>
  <si>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</si>
  <si>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</si>
  <si>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</si>
  <si>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</si>
  <si>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</si>
  <si>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</si>
  <si>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</si>
  <si>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</si>
  <si>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</si>
  <si>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</si>
  <si>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</si>
  <si>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</si>
  <si>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</si>
  <si>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</si>
  <si>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</si>
  <si>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</si>
  <si>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</si>
  <si>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</si>
  <si>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</si>
  <si>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</si>
  <si>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</si>
  <si>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</si>
  <si>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</si>
  <si>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</si>
  <si>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</si>
  <si>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</si>
  <si>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</si>
  <si>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</si>
  <si>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</si>
  <si>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</si>
  <si>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</si>
  <si>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</si>
  <si>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</si>
  <si>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</si>
  <si>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</si>
  <si>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</si>
  <si>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</si>
  <si>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</si>
  <si>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</si>
  <si>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</si>
  <si>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</si>
  <si>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</si>
  <si>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</si>
  <si>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</si>
  <si>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</si>
  <si>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</si>
  <si>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</si>
  <si>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</si>
  <si>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 xml:space="preserve">PCM-20251116-00000958
</t>
  </si>
  <si>
    <t xml:space="preserve">2025-11-16 10:53:40
</t>
  </si>
  <si>
    <t>60 MIN</t>
  </si>
  <si>
    <t xml:space="preserve"> PCM-20250215-00000830 </t>
  </si>
  <si>
    <t>LTE site still down and  site located in aramco area access issue need special permission</t>
  </si>
  <si>
    <t>PCM-20251116-00000753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</si>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</sst>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314.52676701388555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0.39203321759123355</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5.1790162033285014E-2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45977.475192939812</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45977.475192939812</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45977.475192939812</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45977.475192939812</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45977.475192939812</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45977.475192939812</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45977.475192939812</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45977.475192939812</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45977.475192939812</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45977.475192939812</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45977.475192939812</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45977.475192939812</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45977.475192939812</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45977.475192939812</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45977.475192939812</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45977.475192939812</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45977.475192939812</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45977.475192939812</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45977.475192939812</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45977.475192939812</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45977.475192939812</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45977.475192939812</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45977.475192939812</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45977.475192939812</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45977.475192939812</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45977.475192939812</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45977.475192939812</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45977.475192939812</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45977.475192939812</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45977.475192939812</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45977.475192939812</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45977.475192939812</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45977.475192939812</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45977.475192939812</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45977.475192939812</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45977.475192939812</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45977.475192939812</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45977.475192939812</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45977.475192939812</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45977.475192939812</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45977.475192939812</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45977.475192939812</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45977.475192939812</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45977.475192939812</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45977.475192939812</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45977.475192939812</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45977.475192939812</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45977.475192939812</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45977.475192939812</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45977.475192939812</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45977.475192939812</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45977.475192939812</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45977.475192939812</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45977.475192939812</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45977.475192939812</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45977.475192939812</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45977.475192939812</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45977.475192939812</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45977.475192939812</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45977.475192939812</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45977.475192939812</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45977.475192939812</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45977.475192939812</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45977.475192939812</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45977.475192939812</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45977.475192939812</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45977.475192939812</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45977.475192939812</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45977.475192939812</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45977.475192939812</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45977.475192939812</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45977.475192939812</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45977.475192939812</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45977.475192939812</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45977.475192939812</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45977.475192939812</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45977.475192939812</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45977.475192939812</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45977.475192939812</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152.47535497685021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1.038850347220432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0.45626932870072778</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45977.475192939812</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1</v>
      </c>
      <c r="D7" s="18" t="s">
        <v>11376</v>
      </c>
      <c r="E7" s="103" t="s">
        <v>39021</v>
      </c>
      <c r="F7" s="149">
        <v>45977.44908564815</v>
      </c>
      <c r="G7" s="105">
        <f ca="1">IFERROR(NOW()-F7,"-")</f>
        <v>2.6107291661901399E-2</v>
      </c>
      <c r="H7" s="149"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39120</v>
      </c>
      <c r="B8" s="18" t="str">
        <f>IFERROR(VLOOKUP(D8,DB!A:K,11,0),"")</f>
        <v>R2</v>
      </c>
      <c r="C8" s="18">
        <v>2</v>
      </c>
      <c r="D8" s="18" t="s">
        <v>25261</v>
      </c>
      <c r="E8" s="103" t="s">
        <v>39024</v>
      </c>
      <c r="F8" s="104">
        <v>45977.467372685183</v>
      </c>
      <c r="G8" s="105">
        <f ca="1">IFERROR(NOW()-F8,"-")</f>
        <v>7.8202546283137053E-3</v>
      </c>
      <c r="H8" s="149" t="s">
        <v>39121</v>
      </c>
      <c r="I8" s="18" t="str">
        <f>IFERROR(VLOOKUP(D8,DB!A:F,6,0),"")</f>
        <v>SCECO</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45977.475192939812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45977.475192939812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45977.475192939812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45977.475192939812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45977.475192939812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45977.475192939812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45977.475192939812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45977.475192939812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45977.475192939812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45977.475192939812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45977.475192939812</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45977.475192939812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45977.475192939812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45977.475192939812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45977.475192939812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45977.475192939812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45977.475192939812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45977.475192939812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45977.475192939812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45977.475192939812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45977.475192939812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45977.475192939812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45977.475192939812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45977.475192939812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45977.475192939812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45977.475192939812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45977.475192939812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45977.475192939812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45977.475192939812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45977.475192939812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45977.475192939812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45977.475192939812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45977.475192939812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45977.475192939812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45977.475192939812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45977.475192939812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45977.475192939812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45977.475192939812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45977.475192939812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45977.475192939812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45977.475192939812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45977.475192939812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45977.475192939812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45977.475192939812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45977.475192939812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45977.475192939812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45977.475192939812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45977.475192939812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45977.475192939812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45977.475192939812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45977.475192939812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45977.475192939812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45977.475192939812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45977.475192939812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45977.475192939812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45977.475192939812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45977.475192939812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45977.475192939812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45977.475192939812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45977.475192939812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45977.475192939812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45977.475192939812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45977.475192939812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45977.475192939812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45977.475192939812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45977.475192939812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45977.475192939812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45977.475192939812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45977.475192939812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45977.475192939812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45977.475192939812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45977.475192939812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45977.475192939812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45977.475192939812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45977.475192939812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45977.475192939812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45977.475192939812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45977.475192939812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45977.475192939812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45977.475192939812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45977.475192939812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45977.475192939812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45977.475192939812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45977.475192939812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45977.475192939812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45977.475192939812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45977.475192939812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45977.475192939812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45977.475192939812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45977.475192939812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45977.475192939812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45977.475192939812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45977.475192939812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45977.475192939812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45977.475192939812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45977.475192939812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45977.475192939812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45977.475192939812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45977.475192939812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45977.475192939812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45977.475192939812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45977.475192939812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45977.475192939812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45977.475192939812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45977.475192939812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45977.475192939812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45977.475192939812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45977.475192939812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45977.475192939812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45977.475192939812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45977.475192939812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45977.475192939812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45977.475192939812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45977.475192939812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45977.475192939812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45977.475192939812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45977.475192939812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45977.475192939812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45977.475192939812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45977.475192939812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45977.475192939812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45977.475192939812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45977.475192939812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45977.475192939812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45977.475192939812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45977.475192939812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45977.475192939812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45977.475192939812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45977.475192939812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45977.475192939812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45977.475192939812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45977.475192939812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45977.475192939812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45977.475192939812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45977.475192939812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45977.475192939812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45977.475192939812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45977.475192939812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45977.475192939812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45977.475192939812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45977.475192939812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45977.475192939812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45977.475192939812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45977.475192939812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45977.475192939812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45977.475192939812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45977.475192939812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45977.475192939812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45977.475192939812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45977.475192939812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45977.475192939812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45977.475192939812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45977.475192939812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45977.475192939812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45977.475192939812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45977.475192939812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45977.475192939812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45977.475192939812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45977.475192939812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45977.475192939812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45977.475192939812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45977.475192939812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45977.475192939812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45977.475192939812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45977.475192939812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45977.475192939812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45977.475192939812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45977.475192939812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45977.475192939812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45977.475192939812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45977.475192939812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45977.475192939812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45977.475192939812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45977.475192939812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45977.475192939812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45977.475192939812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45977.475192939812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45977.475192939812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45977.475192939812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45977.475192939812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45977.475192939812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45977.475192939812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45977.475192939812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45977.475192939812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45977.475192939812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45977.475192939812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45977.475192939812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45977.475192939812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45977.475192939812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45977.475192939812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45977.475192939812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45977.475192939812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45977.475192939812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45977.475192939812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45977.475192939812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45977.475192939812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45977.475192939812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45977.475192939812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45977.475192939812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45977.475192939812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45977.475192939812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45977.475192939812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45977.475192939812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45977.475192939812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45977.475192939812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45977.475192939812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45977.475192939812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45977.475192939812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45977.475192939812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45977.475192939812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45977.475192939812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45977.475192939812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45977.475192939812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45977.475192939812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45977.475192939812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45977.475192939812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45977.475192939812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45977.475192939812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45977.475192939812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45977.475192939812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45977.475192939812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45977.475192939812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45977.475192939812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45977.475192939812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45977.475192939812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45977.475192939812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45977.475192939812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45977.475192939812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45977.475192939812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45977.475192939812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45977.475192939812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45977.475192939812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45977.475192939812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45977.475192939812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45977.475192939812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45977.475192939812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45977.475192939812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45977.475192939812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45977.475192939812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45977.475192939812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45977.475192939812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45977.475192939812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45977.475192939812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45977.475192939812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45977.475192939812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45977.475192939812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45977.475192939812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45977.475192939812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45977.475192939812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45977.475192939812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45977.475192939812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45977.475192939812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45977.475192939812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45977.475192939812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45977.475192939812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45977.475192939812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45977.475192939812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45977.475192939812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45977.475192939812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45977.475192939812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45977.475192939812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45977.475192939812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45977.475192939812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45977.475192939812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45977.475192939812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45977.475192939812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45977.475192939812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45977.475192939812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45977.475192939812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45977.475192939812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45977.475192939812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45977.475192939812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45977.475192939812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45977.475192939812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45977.475192939812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45977.475192939812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45977.475192939812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45977.475192939812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45977.475192939812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45977.475192939812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45977.475192939812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45977.475192939812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45977.475192939812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45977.475192939812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45977.475192939812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45977.475192939812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45977.475192939812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45977.475192939812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45977.475192939812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45977.475192939812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45977.475192939812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45977.475192939812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45977.475192939812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45977.475192939812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45977.475192939812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45977.475192939812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45977.475192939812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45977.475192939812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45977.475192939812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45977.475192939812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45977.475192939812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45977.475192939812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45977.475192939812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45977.475192939812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45977.475192939812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45977.475192939812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45977.475192939812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45977.475192939812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45977.475192939812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45977.475192939812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45977.475192939812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45977.475192939812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45977.475192939812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45977.475192939812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45977.475192939812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45977.475192939812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45977.475192939812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45977.475192939812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45977.475192939812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45977.475192939812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45977.475192939812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45977.475192939812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45977.475192939812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45977.475192939812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45977.475192939812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45977.475192939812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45977.475192939812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45977.475192939812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45977.475192939812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45977.475192939812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45977.475192939812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45977.475192939812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45977.475192939812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45977.475192939812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45977.475192939812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45977.475192939812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45977.475192939812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45977.475192939812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45977.475192939812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45977.475192939812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45977.475192939812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45977.475192939812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45977.475192939812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45977.475192939812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45977.475192939812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45977.475192939812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45977.475192939812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45977.475192939812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45977.475192939812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45977.475192939812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45977.475192939812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45977.475192939812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45977.475192939812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45977.475192939812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45977.475192939812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45977.475192939812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45977.475192939812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45977.475192939812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45977.475192939812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45977.475192939812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45977.475192939812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45977.475192939812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45977.475192939812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45977.475192939812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45977.475192939812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45977.475192939812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45977.475192939812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45977.475192939812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45977.475192939812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45977.475192939812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45977.475192939812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45977.475192939812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45977.475192939812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45977.475192939812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45977.475192939812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45977.475192939812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45977.475192939812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45977.475192939812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45977.475192939812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45977.475192939812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45977.475192939812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45977.475192939812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45977.475192939812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45977.475192939812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45977.475192939812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45977.475192939812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45977.475192939812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45977.475192939812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45977.475192939812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45977.475192939812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45977.475192939812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45977.475192939812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45977.475192939812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45977.475192939812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45977.475192939812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45977.475192939812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45977.475192939812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45977.475192939812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45977.475192939812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45977.475192939812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45977.475192939812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45977.475192939812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45977.475192939812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45977.475192939812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45977.475192939812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45977.475192939812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45977.475192939812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45977.475192939812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45977.475192939812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45977.475192939812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45977.475192939812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45977.475192939812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45977.475192939812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45977.475192939812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45977.475192939812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45977.475192939812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45977.475192939812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45977.475192939812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45977.475192939812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45977.475192939812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45977.475192939812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45977.475192939812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45977.475192939812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45977.475192939812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45977.475192939812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45977.475192939812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45977.475192939812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45977.475192939812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45977.475192939812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45977.475192939812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45977.475192939812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45977.475192939812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45977.475192939812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45977.475192939812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45977.475192939812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45977.475192939812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45977.475192939812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45977.475192939812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45977.475192939812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45977.475192939812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45977.475192939812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45977.475192939812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45977.475192939812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45977.475192939812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45977.475192939812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45977.475192939812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45977.475192939812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45977.475192939812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45977.475192939812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45977.475192939812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45977.475192939812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45977.475192939812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45977.475192939812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45977.475192939812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45977.475192939812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45977.475192939812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45977.475192939812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45977.475192939812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45977.475192939812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45977.475192939812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45977.475192939812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45977.475192939812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45977.475192939812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45977.475192939812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45977.475192939812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45977.475192939812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45977.475192939812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45977.475192939812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45977.475192939812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45977.475192939812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45977.475192939812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45977.475192939812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45977.475192939812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45977.475192939812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45977.475192939812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45977.475192939812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45977.475192939812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45977.475192939812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45977.475192939812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45977.475192939812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45977.475192939812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45977.475192939812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45977.475192939812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45977.475192939812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45977.475192939812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45977.475192939812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45977.475192939812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45977.475192939812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45977.475192939812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45977.475192939812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45977.475192939812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45977.475192939812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45977.475192939812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45977.475192939812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45977.475192939812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45977.475192939812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45977.475192939812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45977.475192939812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45977.475192939812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45977.475192939812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45977.475192939812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45977.475192939812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45977.475192939812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45977.475192939812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45977.475192939812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45977.475192939812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45977.475192939812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45977.475192939812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45977.475192939812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45977.475192939812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45977.475192939812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45977.475192939812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45977.475192939812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45977.475192939812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45977.475192939812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45977.475192939812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45977.475192939812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45977.475192939812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45977.475192939812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45977.475192939812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45977.475192939812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45977.475192939812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45977.475192939812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45977.475192939812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45977.475192939812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45977.475192939812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45977.475192939812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45977.475192939812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45977.475192939812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45977.475192939812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45977.475192939812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45977.475192939812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45977.475192939812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45977.475192939812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45977.475192939812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45977.475192939812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45977.475192939812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45977.475192939812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45977.475192939812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45977.475192939812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45977.475192939812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45977.475192939812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45977.475192939812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45977.475192939812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45977.475192939812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45977.475192939812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45977.475192939812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45977.475192939812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45977.475192939812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45977.475192939812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45977.475192939812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45977.475192939812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45977.475192939812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45977.475192939812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45977.475192939812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45977.475192939812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45977.475192939812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45977.475192939812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45977.475192939812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45977.475192939812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45977.475192939812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45977.475192939812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45977.475192939812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45977.475192939812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45977.475192939812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45977.475192939812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45977.475192939812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45977.475192939812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45977.475192939812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45977.475192939812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45977.475192939812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45977.475192939812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45977.475192939812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45977.475192939812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45977.475192939812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45977.475192939812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45977.475192939812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45977.475192939812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45977.475192939812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45977.475192939812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45977.475192939812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45977.475192939812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45977.475192939812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45977.475192939812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45977.475192939812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45977.475192939812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45977.475192939812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45977.475192939812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45977.475192939812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45977.475192939812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45977.475192939812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45977.475192939812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45977.475192939812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45977.475192939812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45977.475192939812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45977.475192939812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45977.475192939812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45977.475192939812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45977.475192939812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45977.475192939812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45977.475192939812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45977.475192939812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45977.475192939812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45977.475192939812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45977.475192939812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45977.475192939812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45977.475192939812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45977.475192939812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45977.475192939812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45977.475192939812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45977.475192939812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45977.475192939812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45977.475192939812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45977.475192939812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45977.475192939812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45977.475192939812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45977.475192939812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45977.475192939812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45977.475192939812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45977.475192939812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45977.475192939812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45977.475192939812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45977.475192939812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45977.475192939812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45977.475192939812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45977.475192939812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45977.475192939812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45977.475192939812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45977.475192939812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45977.475192939812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45977.475192939812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45977.475192939812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45977.475192939812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45977.475192939812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45977.475192939812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45977.475192939812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45977.475192939812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45977.475192939812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45977.475192939812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45977.475192939812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45977.475192939812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45977.475192939812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45977.475192939812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45977.475192939812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45977.475192939812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45977.475192939812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45977.475192939812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45977.475192939812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45977.475192939812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45977.475192939812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45977.475192939812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45977.475192939812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45977.475192939812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45977.475192939812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45977.475192939812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45977.475192939812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45977.475192939812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45977.475192939812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45977.475192939812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45977.475192939812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45977.475192939812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45977.475192939812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45977.475192939812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45977.475192939812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45977.475192939812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45977.475192939812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45977.475192939812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45977.475192939812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45977.475192939812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45977.475192939812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45977.475192939812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45977.475192939812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45977.475192939812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45977.475192939812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45977.475192939812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45977.475192939812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45977.475192939812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45977.475192939812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45977.475192939812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45977.475192939812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45977.475192939812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45977.475192939812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45977.475192939812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45977.475192939812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45977.475192939812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45977.475192939812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45977.475192939812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45977.475192939812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45977.475192939812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45977.475192939812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45977.475192939812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45977.475192939812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45977.475192939812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45977.475192939812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45977.475192939812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45977.475192939812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45977.475192939812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45977.475192939812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45977.475192939812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45977.475192939812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45977.475192939812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45977.475192939812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45977.475192939812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45977.475192939812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45977.475192939812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45977.475192939812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45977.475192939812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45977.475192939812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45977.475192939812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45977.475192939812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45977.475192939812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45977.475192939812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45977.475192939812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45977.475192939812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45977.475192939812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45977.475192939812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45977.475192939812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45977.475192939812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45977.475192939812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45977.475192939812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45977.475192939812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45977.475192939812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45977.475192939812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45977.475192939812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45977.475192939812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45977.475192939812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45977.475192939812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45977.475192939812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45977.475192939812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45977.475192939812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45977.475192939812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45977.475192939812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45977.475192939812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45977.475192939812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45977.475192939812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45977.475192939812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45977.475192939812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45977.475192939812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45977.475192939812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45977.475192939812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45977.475192939812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45977.475192939812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45977.475192939812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45977.475192939812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45977.475192939812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45977.475192939812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45977.475192939812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45977.475192939812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45977.475192939812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45977.475192939812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45977.475192939812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45977.475192939812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45977.475192939812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45977.475192939812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45977.475192939812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45977.475192939812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45977.475192939812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45977.475192939812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45977.475192939812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45977.475192939812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45977.475192939812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45977.475192939812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45977.475192939812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45977.475192939812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45977.475192939812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45977.475192939812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45977.475192939812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45977.475192939812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45977.475192939812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45977.475192939812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45977.475192939812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45977.475192939812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45977.475192939812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45977.475192939812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45977.475192939812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45977.475192939812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45977.475192939812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45977.475192939812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45977.475192939812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45977.475192939812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45977.475192939812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45977.475192939812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45977.475192939812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45977.475192939812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45977.475192939812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45977.475192939812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45977.475192939812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45977.475192939812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45977.475192939812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45977.475192939812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45977.475192939812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45977.475192939812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45977.475192939812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45977.475192939812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45977.475192939812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45977.475192939812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45977.475192939812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45977.475192939812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45977.475192939812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45977.475192939812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45977.475192939812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45977.475192939812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45977.475192939812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45977.475192939812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45977.475192939812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45977.475192939812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45977.475192939812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45977.475192939812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45977.475192939812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45977.475192939812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45977.475192939812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45977.475192939812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45977.475192939812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45977.475192939812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45977.475192939812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45977.475192939812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45977.475192939812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45977.475192939812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45977.475192939812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45977.475192939812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45977.475192939812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45977.475192939812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45977.475192939812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45977.475192939812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45977.475192939812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45977.475192939812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45977.475192939812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45977.475192939812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45977.475192939812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45977.475192939812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45977.475192939812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45977.475192939812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45977.475192939812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45977.475192939812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45977.475192939812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45977.475192939812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45977.475192939812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45977.475192939812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45977.475192939812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45977.475192939812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45977.475192939812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45977.475192939812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45977.475192939812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45977.475192939812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45977.475192939812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45977.475192939812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45977.475192939812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45977.475192939812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45977.475192939812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45977.475192939812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45977.475192939812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45977.475192939812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45977.475192939812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45977.475192939812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45977.475192939812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45977.475192939812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45977.475192939812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45977.475192939812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45977.475192939812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45977.475192939812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45977.475192939812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45977.475192939812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45977.475192939812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45977.475192939812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45977.475192939812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45977.475192939812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45977.475192939812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45977.475192939812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45977.475192939812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45977.475192939812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45977.475192939812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45977.475192939812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45977.475192939812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45977.475192939812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45977.475192939812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45977.475192939812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45977.475192939812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45977.475192939812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45977.475192939812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45977.475192939812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45977.475192939812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45977.475192939812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45977.475192939812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45977.475192939812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45977.475192939812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45977.475192939812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45977.475192939812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45977.475192939812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45977.475192939812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45977.475192939812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45977.475192939812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45977.475192939812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45977.475192939812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45977.475192939812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45977.475192939812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45977.475192939812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45977.475192939812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45977.475192939812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45977.475192939812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45977.475192939812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45977.475192939812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45977.475192939812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45977.475192939812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45977.475192939812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45977.475192939812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45977.475192939812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45977.475192939812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45977.475192939812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45977.475192939812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45977.475192939812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45977.475192939812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45977.475192939812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45977.475192939812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45977.475192939812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45977.475192939812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45977.475192939812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45977.475192939812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45977.475192939812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45977.475192939812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45977.475192939812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45977.475192939812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45977.475192939812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45977.475192939812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45977.475192939812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45977.475192939812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45977.475192939812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45977.475192939812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45977.475192939812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45977.475192939812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45977.475192939812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45977.475192939812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45977.475192939812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45977.475192939812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45977.475192939812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45977.475192939812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45977.475192939812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45977.475192939812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45977.475192939812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45977.475192939812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45977.475192939812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45977.475192939812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45977.475192939812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45977.475192939812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45977.475192939812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45977.475192939812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45977.475192939812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45977.475192939812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45977.475192939812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45977.475192939812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45977.475192939812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45977.475192939812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45977.475192939812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45977.475192939812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45977.475192939812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45977.475192939812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45977.475192939812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45977.475192939812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45977.475192939812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45977.475192939812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45977.475192939812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45977.475192939812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45977.475192939812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45977.475192939812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45977.475192939812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45977.475192939812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45977.475192939812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45977.475192939812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45977.475192939812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45977.475192939812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45977.475192939812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45977.475192939812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45977.475192939812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45977.475192939812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45977.475192939812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45977.475192939812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45977.475192939812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45977.475192939812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45977.475192939812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45977.475192939812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45977.475192939812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45977.475192939812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45977.475192939812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45977.475192939812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45977.475192939812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45977.475192939812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45977.475192939812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45977.475192939812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45977.475192939812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45977.475192939812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45977.475192939812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45977.475192939812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45977.475192939812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45977.475192939812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45977.475192939812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45977.475192939812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45977.475192939812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45977.475192939812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45977.475192939812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45977.475192939812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45977.475192939812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45977.475192939812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45977.475192939812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45977.475192939812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45977.475192939812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45977.475192939812</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 ca="1" si="0">IFERROR(NOW()-F2,"")</f>
        <v>273.99447534721548</v>
      </c>
      <c r="H2" s="96">
        <v>45703.474768518521</v>
      </c>
      <c r="I2" s="96" t="str">
        <f>IFERROR(VLOOKUP(D2,DB!A:F,6,0),"")</f>
        <v>SCECO</v>
      </c>
      <c r="J2" s="96" t="str">
        <f>IFERROR(VLOOKUP(D2,DB!A:G,7,0),"")</f>
        <v>Dead</v>
      </c>
      <c r="K2" s="98" t="s">
        <v>39124</v>
      </c>
      <c r="L2" s="92" t="str">
        <f>IFERROR(VLOOKUP(D2,DB!A:I,9,0),"")</f>
        <v>Latis</v>
      </c>
    </row>
    <row r="3" spans="1:16" ht="15" customHeight="1">
      <c r="A3" s="128" t="s">
        <v>39125</v>
      </c>
      <c r="B3" s="128" t="str">
        <f>IFERROR(VLOOKUP(D3,DB!A:K,11,0),"")</f>
        <v>R4</v>
      </c>
      <c r="C3" s="94">
        <v>1</v>
      </c>
      <c r="D3" s="92" t="s">
        <v>31096</v>
      </c>
      <c r="E3" s="95" t="s">
        <v>39021</v>
      </c>
      <c r="F3" s="96">
        <v>45977.398425925923</v>
      </c>
      <c r="G3" s="97">
        <f ca="1">IFERROR(NOW()-F3,"")</f>
        <v>7.6767013888456859E-2</v>
      </c>
      <c r="H3" s="96">
        <v>45977.392766203702</v>
      </c>
      <c r="I3" s="128" t="str">
        <f>IFERROR(VLOOKUP(D3,DB!A:F,6,0),"")</f>
        <v>SCECO</v>
      </c>
      <c r="J3" s="128" t="str">
        <f>IFERROR(VLOOKUP(D3,DB!A:G,7,0),"")</f>
        <v>Dead</v>
      </c>
      <c r="K3" s="98" t="s">
        <v>39126</v>
      </c>
      <c r="L3" s="92" t="str">
        <f>IFERROR(VLOOKUP(D3,DB!A:I,9,0),"")</f>
        <v>Latis</v>
      </c>
    </row>
    <row r="4" spans="1:16" ht="15" customHeight="1">
      <c r="A4" s="128"/>
      <c r="B4" s="128" t="str">
        <f>IFERROR(VLOOKUP(D4,DB!A:K,11,0),"")</f>
        <v/>
      </c>
      <c r="C4" s="94"/>
      <c r="D4" s="92"/>
      <c r="E4" s="95"/>
      <c r="F4" s="96"/>
      <c r="G4" s="97">
        <f ca="1">IFERROR(NOW()-F4,"")</f>
        <v>45977.475192939812</v>
      </c>
      <c r="H4" s="96"/>
      <c r="I4" s="128" t="str">
        <f>IFERROR(VLOOKUP(D4,DB!A:F,6,0),"")</f>
        <v/>
      </c>
      <c r="J4" s="128" t="str">
        <f>IFERROR(VLOOKUP(D4,DB!A:G,7,0),"")</f>
        <v/>
      </c>
      <c r="K4" s="98"/>
      <c r="L4" s="92" t="str">
        <f>IFERROR(VLOOKUP(D4,DB!A:I,9,0),"")</f>
        <v/>
      </c>
    </row>
    <row r="5" spans="1:16" ht="15" customHeight="1">
      <c r="A5" s="128"/>
      <c r="B5" s="128" t="str">
        <f>IFERROR(VLOOKUP(D5,DB!A:K,11,0),"")</f>
        <v>R4</v>
      </c>
      <c r="C5" s="94"/>
      <c r="D5" s="92" t="s">
        <v>31833</v>
      </c>
      <c r="E5" s="95"/>
      <c r="F5" s="96"/>
      <c r="G5" s="97">
        <f ca="1">IFERROR(NOW()-F5,"")</f>
        <v>45977.475192939812</v>
      </c>
      <c r="H5" s="96"/>
      <c r="I5" s="128" t="str">
        <f>IFERROR(VLOOKUP(D5,DB!A:F,6,0),"")</f>
        <v>SCECO</v>
      </c>
      <c r="J5" s="128" t="str">
        <f>IFERROR(VLOOKUP(D5,DB!A:G,7,0),"")</f>
        <v>Vandalized</v>
      </c>
      <c r="K5" s="98"/>
      <c r="L5" s="92" t="str">
        <f>IFERROR(VLOOKUP(D5,DB!A:I,9,0),"")</f>
        <v>Latis</v>
      </c>
    </row>
    <row r="6" spans="1:16" ht="15" customHeight="1">
      <c r="A6" s="128"/>
      <c r="B6" s="128" t="str">
        <f>IFERROR(VLOOKUP(D6,DB!A:K,11,0),"")</f>
        <v/>
      </c>
      <c r="C6" s="94"/>
      <c r="D6" s="92"/>
      <c r="E6" s="95"/>
      <c r="F6" s="96"/>
      <c r="G6" s="97">
        <f ca="1">IFERROR(NOW()-F6,"")</f>
        <v>45977.475192939812</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45977.475192939812</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45977.475192939812</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45977.475192939812</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45977.475192939812</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45977.475192939812</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45977.475192939812</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45977.475192939812</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45977.475192939812</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45977.475192939812</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45977.475192939812</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45977.475192939812</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45977.475192939812</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45977.475192939812</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45977.475192939812</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45977.475192939812</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45977.475192939812</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45977.475192939812</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45977.475192939812</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45977.475192939812</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45977.475192939812</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45977.475192939812</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45977.475192939812</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45977.475192939812</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45977.475192939812</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45977.475192939812</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45977.475192939812</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45977.475192939812</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45977.475192939812</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45977.475192939812</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45977.475192939812</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45977.475192939812</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45977.475192939812</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45977.475192939812</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45977.475192939812</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45977.475192939812</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45977.475192939812</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45977.475192939812</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45977.475192939812</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45977.475192939812</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45977.475192939812</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45977.475192939812</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45977.475192939812</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45977.475192939812</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45977.475192939812</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45977.475192939812</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45977.475192939812</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45977.475192939812</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45977.475192939812</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45977.475192939812</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45977.475192939812</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45977.475192939812</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45977.475192939812</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45977.475192939812</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45977.475192939812</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45977.475192939812</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45977.475192939812</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45977.475192939812</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45977.475192939812</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45977.475192939812</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45977.475192939812</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45977.475192939812</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45977.475192939812</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45977.475192939812</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45977.475192939812</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45977.475192939812</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45977.475192939812</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45977.475192939812</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45977.475192939812</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45977.475192939812</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45977.475192939812</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39127</v>
      </c>
      <c r="B2" s="37" t="str">
        <f>IFERROR(VLOOKUP(D2,DB!A:K,11,0),"")</f>
        <v>R5</v>
      </c>
      <c r="C2" s="37">
        <v>3</v>
      </c>
      <c r="D2" s="107" t="s">
        <v>36011</v>
      </c>
      <c r="E2" s="37" t="s">
        <v>39021</v>
      </c>
      <c r="F2" s="38">
        <v>45891.832060185188</v>
      </c>
      <c r="G2" s="116">
        <f ca="1">IFERROR(NOW()-F2,"")</f>
        <v>85.643132754623366</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51.286315624995041</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28.814081828699273</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ca="1">IFERROR(NOW()-F5,"")</f>
        <v>8.6265934027760522</v>
      </c>
      <c r="H5" s="118">
        <v>45968.827465277776</v>
      </c>
      <c r="I5" s="117" t="s">
        <v>22</v>
      </c>
      <c r="J5" s="117" t="s">
        <v>65</v>
      </c>
      <c r="K5" s="117" t="s">
        <v>39134</v>
      </c>
      <c r="L5" s="117" t="s">
        <v>8145</v>
      </c>
    </row>
    <row r="6" spans="1:13">
      <c r="A6" s="117"/>
      <c r="B6" s="117" t="str">
        <f>IFERROR(VLOOKUP(D6,DB!A:K,11,0),"")</f>
        <v/>
      </c>
      <c r="C6" s="117"/>
      <c r="D6" s="117"/>
      <c r="E6" s="117"/>
      <c r="F6" s="117"/>
      <c r="G6" s="119">
        <f t="shared" ref="G6:G23" ca="1" si="2">IFERROR(NOW()-F6,"")</f>
        <v>45977.475192939812</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45977.475192939812</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45977.475192939812</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45977.475192939812</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45977.475192939812</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45977.475192939812</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45977.475192939812</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45977.475192939812</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45977.475192939812</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45977.475192939812</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45977.475192939812</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45977.475192939812</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45977.475192939812</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45977.475192939812</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45977.475192939812</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45977.475192939812</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45977.475192939812</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45977.475192939812</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45977.475192939812</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45977.475192939812</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45977.475192939812</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45977.475192939812</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45977.475192939812</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45977.475192939812</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45977.475192939812</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45977.475192939812</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45977.475192939812</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45977.475192939812</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45977.475192939812</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45977.475192939812</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45977.475192939812</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45977.475192939812</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45977.475192939812</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45977.475192939812</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45977.475192939812</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45977.475192939812</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45977.475192939812</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45977.475192939812</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45977.475192939812</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45977.475192939812</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45977.475192939812</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45977.475192939812</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45977.475192939812</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45977.475192939812</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45977.475192939812</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45977.475192939812</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45977.475192939812</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45977.475192939812</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45977.475192939812</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45977.475192939812</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45977.475192939812</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45977.475192939812</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45977.475192939812</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45977.475192939812</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45977.475192939812</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45977.475192939812</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45977.475192939812</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45977.475192939812</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45977.475192939812</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45977.475192939812</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45977.475192939812</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45977.475192939812</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45977.475192939812</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45977.475192939812</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45977.475192939812</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45977.475192939812</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45977.475192939812</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45977.475192939812</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45977.475192939812</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45977.475192939812</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45977.475192939812</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45977.475192939812</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45977.475192939812</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45977.475192939812</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45977.475192939812</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45977.475192939812</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45977.475192939812</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45977.475192939812</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45977.475192939812</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45977.475192939812</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45977.475192939812</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45977.475192939812</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45977.475192939812</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45977.475192939812</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45977.475192939812</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45977.475192939812</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45977.475192939812</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45977.475192939812</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45977.475192939812</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45977.475192939812</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45977.475192939812</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45977.475192939812</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45977.475192939812</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45977.475192939812</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45977.475192939812</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45977.475192939812</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45977.475192939812</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45977.475192939812</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45977.475192939812</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45977.475192939812</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45977.475192939812</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45977.475192939812</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45977.475192939812</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45977.475192939812</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45977.475192939812</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45977.475192939812</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45977.475192939812</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45977.475192939812</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45977.475192939812</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45977.475192939812</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45977.475192939812</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45977.475192939812</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45977.475192939812</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45977.475192939812</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45977.475192939812</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45977.475192939812</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45977.475192939812</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45977.475192939812</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45977.475192939812</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45977.475192939812</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45977.475192939812</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45977.475192939812</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45977.475192939812</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45977.475192939812</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45977.475192939812</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45977.475192939812</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45977.475192939812</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45977.475192939812</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45977.475192939812</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45977.475192939812</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45977.475192939812</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45977.475192939812</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45977.475192939812</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45977.475192939812</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45977.475192939812</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45977.475192939812</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45977.475192939812</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45977.475192939812</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45977.475192939812</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45977.475192939812</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45977.475192939812</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45977.475192939812</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45977.475192939812</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45977.475192939812</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45977.475192939812</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45977.475192939812</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45977.475192939812</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45977.475192939812</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45977.475192939812</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45977.475192939812</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45977.475192939812</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45977.475192939812</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45977.475192939812</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45977.475192939812</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45977.475192939812</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45977.475192939812</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45977.475192939812</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45977.475192939812</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45977.475192939812</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45977.475192939812</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45977.475192939812</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45977.475192939812</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45977.475192939812</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45977.475192939812</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45977.475192939812</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39135</v>
      </c>
      <c r="B2" s="134" t="str">
        <f>IFERROR(VLOOKUP(D2,DB!A:K,11,0),"")</f>
        <v>R6</v>
      </c>
      <c r="C2" s="135">
        <v>1</v>
      </c>
      <c r="D2" s="134" t="s">
        <v>35372</v>
      </c>
      <c r="E2" s="117" t="s">
        <v>39021</v>
      </c>
      <c r="F2" s="136">
        <v>45977.363761574074</v>
      </c>
      <c r="G2" s="105">
        <f t="shared" ref="G2:G9" ca="1" si="0">IFERROR(NOW()-F2,"-")</f>
        <v>0.11143136573809898</v>
      </c>
      <c r="H2" s="136">
        <v>45977.357824074075</v>
      </c>
      <c r="I2" s="134" t="str">
        <f>IFERROR(VLOOKUP(D2,DB!A:F,6,0),"")</f>
        <v>SCECO</v>
      </c>
      <c r="J2" s="134" t="str">
        <f>IFERROR(VLOOKUP(D2,DB!A:G,7,0),"")</f>
        <v>Vandalized</v>
      </c>
      <c r="K2" s="137" t="s">
        <v>39136</v>
      </c>
      <c r="L2" s="138" t="str">
        <f>IFERROR(VLOOKUP(D2,DB!A:I,9,0),"")</f>
        <v>Latis</v>
      </c>
    </row>
    <row r="3" spans="1:16382" ht="31.5" customHeight="1">
      <c r="A3" s="133" t="s">
        <v>39137</v>
      </c>
      <c r="B3" s="134" t="str">
        <f>IFERROR(VLOOKUP(D3,DB!A:K,11,0),"")</f>
        <v>R6</v>
      </c>
      <c r="C3" s="135">
        <v>1</v>
      </c>
      <c r="D3" s="134" t="s">
        <v>31674</v>
      </c>
      <c r="E3" s="117" t="s">
        <v>39021</v>
      </c>
      <c r="F3" s="154">
        <v>45977.401550925926</v>
      </c>
      <c r="G3" s="75">
        <f ca="1">IFERROR(NOW()-F3,"-")</f>
        <v>7.3642013885546476E-2</v>
      </c>
      <c r="H3" s="136">
        <v>45977.401550925926</v>
      </c>
      <c r="I3" s="134" t="str">
        <f>IFERROR(VLOOKUP(D3,DB!A:F,6,0),"")</f>
        <v>SCECO</v>
      </c>
      <c r="J3" s="134" t="str">
        <f>IFERROR(VLOOKUP(D3,DB!A:G,7,0),"")</f>
        <v>Vandalized</v>
      </c>
      <c r="K3" s="137" t="s">
        <v>39138</v>
      </c>
      <c r="L3" s="138" t="str">
        <f>IFERROR(VLOOKUP(D3,DB!A:I,9,0),"")</f>
        <v>Latis</v>
      </c>
    </row>
    <row r="4" spans="1:16382" ht="31.5" customHeight="1">
      <c r="A4" s="133"/>
      <c r="B4" s="134" t="str">
        <f>IFERROR(VLOOKUP(D4,DB!A:K,11,0),"")</f>
        <v/>
      </c>
      <c r="C4" s="135"/>
      <c r="D4" s="153"/>
      <c r="E4" s="117"/>
      <c r="F4" s="154"/>
      <c r="G4" s="75">
        <f ca="1">IFERROR(NOW()-F4,"-")</f>
        <v>45977.475192939812</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45977.475192939812</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45977.475192939812</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45977.475192939812</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45977.475192939812</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45977.475192939812</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45977.475192939812</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45977.475192939812</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45977.475192939812</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45977.475192939812</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45977.475192939812</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45977.475192939812</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45977.475192939812</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45977.475192939812</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45977.475192939812</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45977.475192939812</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45977.475192939812</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45977.475192939812</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45977.475192939812</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45977.475192939812</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45977.475192939812</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45977.475192939812</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45977.475192939812</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45977.475192939812</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45977.475192939812</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45977.475192939812</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45977.475192939812</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45977.475192939812</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45977.475192939812</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45977.475192939812</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45977.475192939812</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45977.475192939812</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45977.475192939812</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45977.475192939812</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45977.475192939812</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45977.475192939812</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45977.475192939812</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45977.475192939812</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45977.475192939812</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45977.475192939812</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45977.475192939812</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45977.475192939812</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45977.475192939812</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45977.475192939812</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45977.475192939812</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45977.475192939812</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45977.475192939812</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45977.475192939812</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45977.475192939812</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45977.475192939812</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45977.475192939812</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45977.475192939812</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45977.475192939812</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45977.475192939812</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45977.475192939812</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45977.475192939812</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45977.475192939812</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45977.475192939812</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45977.475192939812</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45977.475192939812</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45977.475192939812</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45977.475192939812</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45977.475192939812</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45977.475192939812</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45977.475192939812</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45977.475192939812</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45977.475192939812</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45977.475192939812</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45977.475192939812</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45977.475192939812</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45977.475192939812</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45977.475192939812</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45977.475192939812</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45977.475192939812</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45977.475192939812</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45977.475192939812</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45977.475192939812</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45977.475192939812</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45977.475192939812</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45977.475192939812</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45977.475192939812</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45977.475192939812</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45977.475192939812</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45977.475192939812</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45977.475192939812</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45977.475192939812</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45977.475192939812</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45977.475192939812</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45977.475192939812</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45977.475192939812</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45977.475192939812</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45977.475192939812</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45977.475192939812</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45977.475192939812</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45977.475192939812</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45977.475192939812</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45977.475192939812</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45977.475192939812</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45977.475192939812</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45977.475192939812</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45977.475192939812</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45977.475192939812</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45977.475192939812</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45977.475192939812</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2025-11-16T08:24:17Z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