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02" documentId="120_S{2AC9BD13-BADA-5192-A53E-5A8FF88502F6}" xr6:coauthVersionLast="47" xr6:coauthVersionMax="47" xr10:uidLastSave="{E2168AC5-39CD-45EA-889F-0CC90DF77823}"/>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<sst xmlns="http://schemas.openxmlformats.org/spreadsheetml/2006/main" count="181600" uniqueCount="39212">
  <si>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</si>
  <si>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</si>
  <si>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</si>
  <si>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</si>
  <si>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</si>
  <si>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</si>
  <si>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</si>
  <si>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</si>
  <si>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</si>
  <si>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</si>
  <si>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</si>
  <si>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</si>
  <si>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</si>
  <si>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</si>
  <si>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</si>
  <si>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</si>
  <si>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</si>
  <si>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</si>
  <si>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</si>
  <si>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</si>
  <si>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</si>
  <si>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</si>
  <si>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</si>
  <si>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</si>
  <si>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</si>
  <si>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</si>
  <si>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</si>
  <si>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</si>
  <si>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</si>
  <si>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</si>
  <si>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</si>
  <si>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</si>
  <si>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</si>
  <si>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</si>
  <si>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</si>
  <si>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</si>
  <si>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</si>
  <si>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</si>
  <si>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</si>
  <si>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</si>
  <si>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</si>
  <si>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</si>
  <si>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</si>
  <si>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</si>
  <si>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</si>
  <si>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</si>
  <si>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</si>
  <si>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</si>
  <si>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</si>
  <si>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</si>
  <si>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</si>
  <si>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</si>
  <si>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</si>
  <si>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</si>
  <si>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</si>
  <si>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</si>
  <si>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</si>
  <si>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</si>
  <si>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</si>
  <si>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</si>
  <si>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</si>
  <si>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</si>
  <si>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</si>
  <si>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</si>
  <si>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</si>
  <si>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</si>
  <si>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</si>
  <si>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</si>
  <si>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</si>
  <si>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</si>
  <si>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</si>
  <si>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</si>
  <si>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</si>
  <si>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</si>
  <si>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</si>
  <si>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</si>
  <si>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</si>
  <si>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</si>
  <si>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</si>
  <si>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</si>
  <si>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</si>
  <si>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</si>
  <si>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</si>
  <si>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</si>
  <si>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</si>
  <si>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</si>
  <si>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</si>
  <si>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</si>
  <si>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</si>
  <si>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</si>
  <si>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</si>
  <si>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</si>
  <si>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</si>
  <si>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</si>
  <si>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</si>
  <si>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</si>
  <si>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</si>
  <si>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</si>
  <si>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</si>
  <si>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</si>
  <si>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</si>
  <si>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</si>
  <si>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</si>
  <si>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</si>
  <si>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</si>
  <si>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</si>
  <si>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</si>
  <si>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</si>
  <si>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</si>
  <si>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</si>
  <si>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</si>
  <si>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</si>
  <si>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</si>
  <si>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</si>
  <si>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</si>
  <si>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</si>
  <si>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</si>
  <si>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</si>
  <si>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</si>
  <si>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</si>
  <si>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</si>
  <si>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</si>
  <si>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</si>
  <si>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</si>
  <si>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</si>
  <si>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</si>
  <si>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</si>
  <si>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</si>
  <si>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</si>
  <si>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</si>
  <si>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</si>
  <si>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</si>
  <si>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</si>
  <si>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</si>
  <si>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</si>
  <si>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</si>
  <si>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</si>
  <si>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</si>
  <si>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</si>
  <si>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</si>
  <si>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</si>
  <si>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</si>
  <si>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</si>
  <si>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</si>
  <si>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</si>
  <si>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</si>
  <si>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</si>
  <si>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</si>
  <si>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</si>
  <si>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</si>
  <si>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</si>
  <si>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</si>
  <si>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</si>
  <si>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</si>
  <si>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</si>
  <si>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</si>
  <si>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</si>
  <si>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</si>
  <si>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</si>
  <si>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</si>
  <si>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</si>
  <si>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</si>
  <si>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</si>
  <si>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</si>
  <si>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</si>
  <si>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</si>
  <si>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</si>
  <si>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</si>
  <si>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</si>
  <si>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</si>
  <si>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</si>
  <si>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</si>
  <si>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</si>
  <si>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</si>
  <si>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</si>
  <si>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</si>
  <si>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</si>
  <si>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</si>
  <si>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</si>
  <si>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</si>
  <si>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</si>
  <si>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</si>
  <si>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</si>
  <si>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</si>
  <si>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</si>
  <si>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</si>
  <si>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</si>
  <si>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</si>
  <si>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</si>
  <si>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</si>
  <si>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</si>
  <si>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</si>
  <si>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</si>
  <si>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</si>
  <si>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</si>
  <si>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</si>
  <si>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</si>
  <si>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</si>
  <si>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</si>
  <si>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</si>
  <si>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</si>
  <si>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</si>
  <si>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</si>
  <si>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</si>
  <si>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</si>
  <si>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</si>
  <si>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</si>
  <si>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</si>
  <si>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</si>
  <si>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</si>
  <si>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</si>
  <si>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</si>
  <si>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</si>
  <si>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</si>
  <si>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</si>
  <si>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</si>
  <si>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</si>
  <si>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</si>
  <si>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</si>
  <si>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</si>
  <si>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</si>
  <si>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</si>
  <si>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</si>
  <si>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</si>
  <si>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</si>
  <si>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</si>
  <si>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</si>
  <si>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</si>
  <si>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</si>
  <si>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</si>
  <si>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</si>
  <si>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</si>
  <si>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</si>
  <si>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</si>
  <si>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</si>
  <si>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</si>
  <si>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</si>
  <si>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</si>
  <si>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</si>
  <si>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</si>
  <si>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</si>
  <si>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</si>
  <si>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</si>
  <si>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</si>
  <si>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</si>
  <si>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</si>
  <si>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</si>
  <si>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</si>
  <si>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</si>
  <si>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</si>
  <si>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</si>
  <si>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</si>
  <si>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</si>
  <si>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</si>
  <si>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</si>
  <si>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</si>
  <si>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</si>
  <si>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</si>
  <si>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</si>
  <si>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</si>
  <si>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</si>
  <si>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</si>
  <si>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</si>
  <si>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</si>
  <si>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</si>
  <si>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</si>
  <si>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</si>
  <si>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</si>
  <si>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</si>
  <si>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</si>
  <si>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</si>
  <si>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</si>
  <si>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</si>
  <si>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</si>
  <si>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</si>
  <si>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</si>
  <si>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</si>
  <si>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</si>
  <si>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</si>
  <si>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</si>
  <si>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</si>
  <si>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</si>
  <si>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</si>
  <si>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</si>
  <si>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</si>
  <si>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</si>
  <si>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</si>
  <si>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</si>
  <si>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</si>
  <si>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</si>
  <si>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</si>
  <si>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</si>
  <si>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</si>
  <si>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</si>
  <si>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</si>
  <si>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</si>
  <si>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</si>
  <si>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</si>
  <si>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</si>
  <si>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</si>
  <si>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</si>
  <si>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</si>
  <si>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</si>
  <si>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</si>
  <si>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</si>
  <si>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</si>
  <si>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</si>
  <si>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</si>
  <si>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</si>
  <si>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</si>
  <si>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</si>
  <si>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</si>
  <si>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</si>
  <si>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</si>
  <si>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</si>
  <si>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</si>
  <si>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</si>
  <si>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</si>
  <si>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</si>
  <si>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</si>
  <si>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</si>
  <si>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</si>
  <si>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</si>
  <si>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</si>
  <si>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</si>
  <si>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</si>
  <si>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</si>
  <si>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</si>
  <si>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</si>
  <si>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</si>
  <si>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</si>
  <si>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</si>
  <si>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</si>
  <si>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</si>
  <si>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</si>
  <si>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</si>
  <si>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</si>
  <si>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</si>
  <si>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</si>
  <si>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</si>
  <si>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</si>
  <si>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</si>
  <si>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</si>
  <si>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</si>
  <si>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</si>
  <si>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</si>
  <si>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</si>
  <si>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</si>
  <si>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</si>
  <si>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</si>
  <si>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</si>
  <si>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</si>
  <si>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</si>
  <si>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</si>
  <si>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</si>
  <si>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</si>
  <si>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</si>
  <si>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</si>
  <si>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</si>
  <si>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</si>
  <si>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</si>
  <si>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</si>
  <si>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</si>
  <si>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</si>
  <si>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</si>
  <si>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</si>
  <si>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</si>
  <si>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</si>
  <si>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</si>
  <si>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</si>
  <si>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</si>
  <si>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</si>
  <si>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</si>
  <si>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</si>
  <si>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</si>
  <si>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</si>
  <si>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</si>
  <si>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</si>
  <si>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</si>
  <si>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</si>
  <si>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</si>
  <si>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</si>
  <si>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</si>
  <si>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</si>
  <si>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</si>
  <si>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</si>
  <si>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</si>
  <si>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</si>
  <si>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</si>
  <si>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</si>
  <si>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</si>
  <si>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</si>
  <si>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</si>
  <si>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</si>
  <si>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</si>
  <si>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</si>
  <si>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</si>
  <si>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</si>
  <si>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</si>
  <si>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</si>
  <si>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</si>
  <si>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</si>
  <si>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</si>
  <si>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</si>
  <si>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</si>
  <si>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</si>
  <si>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</si>
  <si>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</si>
  <si>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</si>
  <si>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</si>
  <si>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</si>
  <si>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</si>
  <si>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</si>
  <si>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</si>
  <si>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</si>
  <si>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</si>
  <si>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</si>
  <si>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</si>
  <si>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</si>
  <si>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</si>
  <si>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</si>
  <si>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</si>
  <si>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</si>
  <si>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</si>
  <si>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</si>
  <si>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</si>
  <si>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</si>
  <si>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</si>
  <si>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</si>
  <si>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</si>
  <si>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</si>
  <si>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</si>
  <si>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</si>
  <si>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</si>
  <si>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</si>
  <si>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</si>
  <si>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</si>
  <si>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</si>
  <si>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</si>
  <si>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</si>
  <si>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</si>
  <si>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</si>
  <si>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</si>
  <si>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</si>
  <si>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</si>
  <si>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</si>
  <si>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</si>
  <si>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</si>
  <si>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</si>
  <si>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</si>
  <si>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</si>
  <si>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</si>
  <si>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</si>
  <si>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</si>
  <si>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</si>
  <si>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</si>
  <si>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</si>
  <si>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</si>
  <si>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</si>
  <si>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</si>
  <si>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</si>
  <si>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</si>
  <si>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</si>
  <si>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</si>
  <si>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</si>
  <si>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</si>
  <si>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</si>
  <si>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</si>
  <si>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</si>
  <si>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</si>
  <si>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</si>
  <si>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</si>
  <si>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</si>
  <si>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</si>
  <si>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</si>
  <si>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</si>
  <si>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</si>
  <si>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</si>
  <si>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</si>
  <si>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</si>
  <si>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</si>
  <si>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</si>
  <si>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</si>
  <si>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</si>
  <si>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</si>
  <si>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</si>
  <si>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</si>
  <si>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</si>
  <si>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</si>
  <si>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</si>
  <si>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</si>
  <si>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</si>
  <si>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</si>
  <si>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</si>
  <si>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</si>
  <si>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</si>
  <si>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</si>
  <si>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</si>
  <si>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</si>
  <si>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</si>
  <si>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</si>
  <si>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</si>
  <si>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</si>
  <si>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</si>
  <si>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</si>
  <si>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</si>
  <si>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</si>
  <si>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</si>
  <si>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</si>
  <si>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</si>
  <si>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</si>
  <si>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</si>
  <si>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</si>
  <si>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</si>
  <si>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</si>
  <si>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</si>
  <si>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</si>
  <si>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</si>
  <si>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</si>
  <si>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</si>
  <si>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</si>
  <si>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</si>
  <si>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</si>
  <si>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</si>
  <si>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</si>
  <si>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</si>
  <si>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</si>
  <si>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</si>
  <si>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</si>
  <si>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</si>
  <si>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</si>
  <si>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</si>
  <si>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</si>
  <si>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</si>
  <si>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</si>
  <si>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</si>
  <si>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</si>
  <si>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</si>
  <si>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</si>
  <si>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</si>
  <si>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</si>
  <si>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</si>
  <si>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</si>
  <si>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</si>
  <si>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</si>
  <si>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</si>
  <si>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</si>
  <si>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</si>
  <si>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</si>
  <si>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</si>
  <si>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</si>
  <si>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</si>
  <si>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</si>
  <si>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</si>
  <si>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</si>
  <si>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</si>
  <si>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</si>
  <si>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</si>
  <si>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</si>
  <si>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</si>
  <si>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</si>
  <si>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</si>
  <si>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</si>
  <si>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</si>
  <si>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</si>
  <si>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</si>
  <si>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</si>
  <si>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</si>
  <si>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</si>
  <si>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</si>
  <si>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</si>
  <si>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</si>
  <si>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</si>
  <si>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</si>
  <si>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</si>
  <si>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</si>
  <si>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</si>
  <si>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</si>
  <si>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</si>
  <si>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</si>
  <si>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</si>
  <si>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</si>
  <si>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</si>
  <si>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</si>
  <si>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</si>
  <si>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</si>
  <si>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</si>
  <si>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</si>
  <si>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</si>
  <si>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</si>
  <si>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</si>
  <si>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</si>
  <si>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</si>
  <si>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</si>
  <si>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</si>
  <si>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</si>
  <si>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</si>
  <si>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</si>
  <si>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</si>
  <si>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</si>
  <si>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</si>
  <si>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</si>
  <si>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</si>
  <si>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</si>
  <si>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</si>
  <si>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</si>
  <si>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</si>
  <si>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</si>
  <si>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</si>
  <si>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</si>
  <si>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</si>
  <si>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</si>
  <si>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</si>
  <si>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</si>
  <si>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</si>
  <si>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</si>
  <si>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</si>
  <si>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</si>
  <si>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</si>
  <si>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</si>
  <si>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</si>
  <si>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</si>
  <si>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</si>
  <si>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</si>
  <si>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</si>
  <si>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</si>
  <si>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</si>
  <si>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</si>
  <si>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</si>
  <si>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</si>
  <si>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</si>
  <si>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</si>
  <si>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</si>
  <si>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</si>
  <si>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</si>
  <si>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</si>
  <si>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</si>
  <si>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</si>
  <si>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</si>
  <si>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</si>
  <si>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</si>
  <si>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</si>
  <si>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</si>
  <si>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</si>
  <si>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</si>
  <si>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</si>
  <si>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</si>
  <si>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</si>
  <si>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</si>
  <si>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</si>
  <si>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</si>
  <si>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</si>
  <si>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</si>
  <si>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</si>
  <si>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</si>
  <si>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</si>
  <si>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</si>
  <si>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</si>
  <si>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</si>
  <si>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</si>
  <si>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</si>
  <si>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</si>
  <si>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</si>
  <si>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</si>
  <si>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</si>
  <si>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</si>
  <si>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</si>
  <si>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</si>
  <si>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</si>
  <si>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</si>
  <si>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</si>
  <si>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</si>
  <si>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</si>
  <si>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</si>
  <si>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</si>
  <si>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</si>
  <si>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</si>
  <si>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</si>
  <si>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</si>
  <si>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</si>
  <si>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</si>
  <si>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</si>
  <si>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</si>
  <si>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</si>
  <si>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</si>
  <si>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</si>
  <si>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</si>
  <si>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</si>
  <si>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</si>
  <si>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</si>
  <si>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</si>
  <si>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</si>
  <si>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</si>
  <si>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</si>
  <si>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</si>
  <si>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</si>
  <si>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</si>
  <si>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</si>
  <si>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</si>
  <si>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</si>
  <si>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</si>
  <si>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</si>
  <si>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</si>
  <si>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</si>
  <si>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</si>
  <si>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</si>
  <si>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</si>
  <si>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</si>
  <si>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</si>
  <si>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</si>
  <si>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</si>
  <si>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</si>
  <si>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</si>
  <si>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</si>
  <si>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</si>
  <si>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</si>
  <si>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</si>
  <si>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</si>
  <si>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</si>
  <si>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</si>
  <si>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</si>
  <si>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</si>
  <si>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</si>
  <si>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</si>
  <si>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</si>
  <si>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</si>
  <si>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</si>
  <si>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</si>
  <si>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</si>
  <si>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</si>
  <si>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</si>
  <si>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</si>
  <si>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</si>
  <si>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</si>
  <si>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</si>
  <si>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</si>
  <si>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</si>
  <si>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</si>
  <si>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</si>
  <si>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</si>
  <si>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</si>
  <si>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</si>
  <si>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</si>
  <si>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</si>
  <si>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</si>
  <si>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</si>
  <si>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</si>
  <si>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</si>
  <si>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</si>
  <si>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</si>
  <si>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</si>
  <si>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</si>
  <si>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</si>
  <si>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</si>
  <si>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</si>
  <si>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</si>
  <si>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</si>
  <si>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</si>
  <si>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</si>
  <si>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</si>
  <si>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</si>
  <si>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</si>
  <si>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</si>
  <si>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</si>
  <si>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</si>
  <si>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</si>
  <si>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</si>
  <si>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</si>
  <si>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</si>
  <si>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</si>
  <si>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</si>
  <si>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</si>
  <si>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</si>
  <si>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</si>
  <si>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</si>
  <si>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</si>
  <si>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</si>
  <si>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</si>
  <si>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</si>
  <si>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</si>
  <si>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</si>
  <si>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</si>
  <si>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</si>
  <si>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</si>
  <si>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</si>
  <si>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</si>
  <si>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</si>
  <si>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</si>
  <si>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</si>
  <si>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</si>
  <si>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</si>
  <si>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</si>
  <si>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</si>
  <si>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</si>
  <si>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</si>
  <si>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</si>
  <si>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</si>
  <si>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</si>
  <si>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</si>
  <si>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</si>
  <si>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</si>
  <si>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</si>
  <si>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</si>
  <si>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</si>
  <si>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</si>
  <si>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</si>
  <si>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</si>
  <si>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</si>
  <si>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</si>
  <si>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</si>
  <si>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</si>
  <si>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</si>
  <si>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</si>
  <si>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</si>
  <si>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</si>
  <si>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</si>
  <si>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</si>
  <si>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</si>
  <si>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</si>
  <si>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</si>
  <si>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</si>
  <si>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</si>
  <si>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</si>
  <si>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</si>
  <si>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</si>
  <si>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</si>
  <si>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</si>
  <si>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</si>
  <si>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</si>
  <si>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</si>
  <si>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</si>
  <si>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</si>
  <si>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</si>
  <si>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</si>
  <si>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</si>
  <si>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</si>
  <si>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</si>
  <si>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</si>
  <si>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</si>
  <si>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</si>
  <si>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</si>
  <si>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</si>
  <si>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</si>
  <si>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</si>
  <si>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</si>
  <si>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</si>
  <si>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</si>
  <si>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</si>
  <si>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</si>
  <si>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</si>
  <si>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</si>
  <si>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</si>
  <si>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</si>
  <si>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</si>
  <si>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</si>
  <si>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</si>
  <si>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</si>
  <si>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</si>
  <si>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</si>
  <si>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</si>
  <si>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</si>
  <si>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</si>
  <si>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</si>
  <si>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</si>
  <si>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</si>
  <si>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</si>
  <si>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</si>
  <si>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</si>
  <si>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</si>
  <si>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</si>
  <si>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</si>
  <si>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</si>
  <si>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</si>
  <si>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</si>
  <si>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</si>
  <si>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</si>
  <si>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</si>
  <si>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</si>
  <si>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</si>
  <si>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</si>
  <si>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</si>
  <si>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</si>
  <si>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</si>
  <si>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</si>
  <si>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</si>
  <si>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</si>
  <si>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</si>
  <si>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</si>
  <si>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</si>
  <si>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</si>
  <si>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</si>
  <si>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</si>
  <si>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</si>
  <si>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</si>
  <si>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</si>
  <si>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</si>
  <si>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</si>
  <si>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</si>
  <si>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</si>
  <si>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</si>
  <si>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</si>
  <si>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</si>
  <si>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</si>
  <si>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</si>
  <si>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</si>
  <si>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</si>
  <si>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</si>
  <si>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</si>
  <si>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</si>
  <si>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</si>
  <si>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</si>
  <si>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</si>
  <si>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</si>
  <si>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</si>
  <si>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</si>
  <si>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</si>
  <si>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</si>
  <si>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</si>
  <si>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</si>
  <si>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</si>
  <si>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</si>
  <si>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</si>
  <si>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</si>
  <si>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</si>
  <si>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</si>
  <si>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</si>
  <si>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</si>
  <si>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</si>
  <si>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</si>
  <si>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</si>
  <si>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</si>
  <si>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</si>
  <si>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</si>
  <si>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</si>
  <si>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</si>
  <si>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</si>
  <si>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</si>
  <si>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</si>
  <si>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</si>
  <si>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</si>
  <si>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</si>
  <si>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</si>
  <si>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</si>
  <si>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</si>
  <si>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</si>
  <si>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</si>
  <si>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</si>
  <si>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</si>
  <si>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</si>
  <si>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</si>
  <si>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</si>
  <si>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</si>
  <si>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</si>
  <si>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</si>
  <si>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</si>
  <si>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</si>
  <si>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</si>
  <si>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</si>
  <si>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</si>
  <si>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</si>
  <si>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</si>
  <si>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</si>
  <si>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</si>
  <si>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</si>
  <si>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</si>
  <si>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</si>
  <si>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</si>
  <si>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</si>
  <si>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</si>
  <si>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</si>
  <si>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</si>
  <si>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</si>
  <si>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</si>
  <si>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</si>
  <si>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</si>
  <si>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</si>
  <si>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</si>
  <si>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</si>
  <si>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</si>
  <si>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</si>
  <si>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</si>
  <si>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</si>
  <si>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</si>
  <si>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</si>
  <si>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</si>
  <si>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</si>
  <si>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</si>
  <si>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</si>
  <si>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</si>
  <si>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</si>
  <si>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</si>
  <si>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</si>
  <si>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</si>
  <si>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</si>
  <si>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</si>
  <si>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</si>
  <si>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</si>
  <si>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</si>
  <si>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</si>
  <si>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</si>
  <si>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</si>
  <si>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</si>
  <si>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</si>
  <si>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</si>
  <si>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</si>
  <si>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</si>
  <si>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</si>
  <si>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</si>
  <si>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</si>
  <si>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</si>
  <si>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</si>
  <si>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</si>
  <si>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</si>
  <si>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</si>
  <si>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</si>
  <si>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</si>
  <si>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</si>
  <si>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</si>
  <si>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</si>
  <si>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</si>
  <si>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</si>
  <si>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</si>
  <si>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</si>
  <si>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</si>
  <si>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</si>
  <si>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</si>
  <si>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</si>
  <si>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</si>
  <si>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</si>
  <si>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</si>
  <si>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</si>
  <si>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</si>
  <si>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</si>
  <si>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</si>
  <si>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</si>
  <si>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</si>
  <si>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</si>
  <si>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</si>
  <si>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</si>
  <si>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</si>
  <si>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</si>
  <si>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</si>
  <si>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</si>
  <si>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</si>
  <si>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</si>
  <si>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</si>
  <si>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</si>
  <si>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</si>
  <si>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</si>
  <si>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</si>
  <si>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</si>
  <si>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</si>
  <si>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</si>
  <si>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</si>
  <si>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</si>
  <si>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</si>
  <si>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</si>
  <si>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</si>
  <si>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</si>
  <si>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</si>
  <si>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</si>
  <si>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</si>
  <si>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</si>
  <si>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</si>
  <si>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</si>
  <si>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</si>
  <si>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</si>
  <si>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</si>
  <si>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</si>
  <si>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</si>
  <si>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</si>
  <si>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</si>
  <si>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</si>
  <si>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</si>
  <si>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</si>
  <si>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</si>
  <si>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</si>
  <si>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</si>
  <si>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</si>
  <si>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</si>
  <si>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</si>
  <si>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</si>
  <si>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</si>
  <si>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</si>
  <si>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</si>
  <si>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</si>
  <si>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</si>
  <si>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</si>
  <si>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</si>
  <si>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</si>
  <si>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</si>
  <si>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</si>
  <si>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</si>
  <si>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</si>
  <si>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</si>
  <si>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</si>
  <si>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</si>
  <si>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</si>
  <si>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</si>
  <si>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</si>
  <si>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</si>
  <si>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</si>
  <si>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</si>
  <si>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</si>
  <si>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</si>
  <si>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</si>
  <si>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</si>
  <si>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</si>
  <si>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</si>
  <si>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</si>
  <si>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</si>
  <si>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</si>
  <si>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</si>
  <si>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</si>
  <si>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</si>
  <si>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</si>
  <si>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</si>
  <si>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</si>
  <si>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</si>
  <si>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</si>
  <si>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</si>
  <si>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</si>
  <si>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</si>
  <si>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</si>
  <si>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</si>
  <si>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</si>
  <si>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</si>
  <si>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</si>
  <si>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</si>
  <si>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</si>
  <si>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</si>
  <si>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</si>
  <si>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</si>
  <si>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</si>
  <si>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</si>
  <si>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</si>
  <si>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</si>
  <si>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</si>
  <si>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</si>
  <si>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</si>
  <si>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</si>
  <si>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</si>
  <si>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</si>
  <si>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</si>
  <si>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</si>
  <si>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</si>
  <si>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</si>
  <si>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</si>
  <si>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</si>
  <si>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</si>
  <si>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</si>
  <si>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</si>
  <si>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</si>
  <si>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</si>
  <si>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</si>
  <si>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</si>
  <si>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</si>
  <si>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</si>
  <si>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</si>
  <si>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</si>
  <si>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</si>
  <si>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</si>
  <si>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</si>
  <si>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</si>
  <si>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</si>
  <si>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</si>
  <si>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</si>
  <si>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</si>
  <si>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</si>
  <si>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</si>
  <si>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</si>
  <si>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</si>
  <si>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</si>
  <si>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</si>
  <si>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</si>
  <si>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</si>
  <si>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</si>
  <si>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</si>
  <si>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</si>
  <si>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</si>
  <si>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</si>
  <si>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</si>
  <si>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</si>
  <si>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</si>
  <si>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</si>
  <si>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</si>
  <si>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</si>
  <si>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</si>
  <si>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</si>
  <si>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</si>
  <si>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</si>
  <si>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</si>
  <si>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</si>
  <si>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</si>
  <si>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</si>
  <si>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</si>
  <si>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</si>
  <si>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</si>
  <si>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</si>
  <si>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</si>
  <si>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</si>
  <si>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</si>
  <si>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</si>
  <si>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</si>
  <si>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</si>
  <si>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</si>
  <si>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</si>
  <si>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</si>
  <si>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</si>
  <si>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</si>
  <si>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</si>
  <si>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</si>
  <si>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</si>
  <si>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</si>
  <si>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</si>
  <si>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</si>
  <si>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</si>
  <si>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</si>
  <si>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</si>
  <si>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</si>
  <si>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</si>
  <si>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</si>
  <si>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</si>
  <si>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</si>
  <si>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</si>
  <si>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</si>
  <si>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</si>
  <si>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</si>
  <si>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</si>
  <si>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</si>
  <si>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</si>
  <si>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</si>
  <si>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</si>
  <si>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</si>
  <si>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</si>
  <si>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</si>
  <si>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</si>
  <si>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</si>
  <si>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</si>
  <si>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</si>
  <si>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</si>
  <si>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</si>
  <si>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</si>
  <si>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</si>
  <si>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</si>
  <si>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</si>
  <si>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</si>
  <si>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</si>
  <si>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</si>
  <si>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</si>
  <si>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</si>
  <si>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</si>
  <si>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</si>
  <si>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</si>
  <si>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</si>
  <si>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</si>
  <si>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</si>
  <si>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</si>
  <si>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</si>
  <si>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</si>
  <si>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</si>
  <si>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</si>
  <si>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</si>
  <si>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</si>
  <si>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</si>
  <si>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</si>
  <si>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</si>
  <si>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</si>
  <si>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</si>
  <si>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</si>
  <si>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</si>
  <si>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</si>
  <si>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</si>
  <si>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</si>
  <si>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</si>
  <si>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</si>
  <si>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</si>
  <si>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</si>
  <si>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</si>
  <si>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</si>
  <si>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</si>
  <si>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</si>
  <si>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</si>
  <si>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</si>
  <si>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</si>
  <si>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</si>
  <si>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</si>
  <si>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</si>
  <si>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</si>
  <si>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</si>
  <si>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</si>
  <si>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</si>
  <si>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</si>
  <si>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</si>
  <si>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</si>
  <si>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</si>
  <si>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</si>
  <si>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</si>
  <si>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</si>
  <si>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</si>
  <si>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</si>
  <si>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</si>
  <si>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</si>
  <si>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</si>
  <si>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</si>
  <si>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</si>
  <si>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</si>
  <si>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</si>
  <si>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</si>
  <si>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</si>
  <si>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</si>
  <si>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</si>
  <si>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</si>
  <si>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</si>
  <si>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</si>
  <si>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</si>
  <si>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</si>
  <si>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</si>
  <si>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</si>
  <si>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</si>
  <si>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</si>
  <si>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</si>
  <si>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</si>
  <si>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</si>
  <si>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</si>
  <si>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</si>
  <si>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</si>
  <si>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</si>
  <si>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</si>
  <si>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</si>
  <si>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</si>
  <si>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</si>
  <si>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</si>
  <si>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</si>
  <si>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</si>
  <si>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</si>
  <si>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</si>
  <si>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</si>
  <si>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</si>
  <si>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</si>
  <si>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</si>
  <si>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</si>
  <si>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</si>
  <si>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</si>
  <si>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</si>
  <si>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</si>
  <si>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</si>
  <si>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</si>
  <si>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</si>
  <si>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</si>
  <si>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</si>
  <si>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</si>
  <si>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</si>
  <si>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</si>
  <si>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</si>
  <si>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</si>
  <si>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</si>
  <si>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</si>
  <si>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</si>
  <si>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</si>
  <si>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</si>
  <si>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</si>
  <si>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</si>
  <si>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</si>
  <si>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</si>
  <si>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</si>
  <si>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</si>
  <si>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</si>
  <si>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</si>
  <si>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</si>
  <si>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</si>
  <si>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</si>
  <si>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</si>
  <si>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</si>
  <si>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</si>
  <si>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</si>
  <si>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</si>
  <si>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</si>
  <si>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</si>
  <si>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</si>
  <si>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</si>
  <si>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</si>
  <si>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</si>
  <si>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</si>
  <si>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</si>
  <si>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</si>
  <si>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</si>
  <si>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</si>
  <si>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</si>
  <si>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</si>
  <si>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</si>
  <si>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</si>
  <si>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</si>
  <si>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</si>
  <si>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</si>
  <si>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</si>
  <si>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</si>
  <si>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</si>
  <si>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</si>
  <si>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</si>
  <si>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</si>
  <si>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</si>
  <si>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</si>
  <si>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</si>
  <si>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</si>
  <si>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</si>
  <si>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</si>
  <si>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</si>
  <si>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</si>
  <si>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</si>
  <si>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</si>
  <si>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</si>
  <si>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</si>
  <si>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</si>
  <si>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</si>
  <si>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</si>
  <si>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</si>
  <si>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</si>
  <si>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</si>
  <si>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</si>
  <si>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</si>
  <si>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</si>
  <si>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</si>
  <si>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</si>
  <si>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</si>
  <si>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</si>
  <si>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</si>
  <si>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</si>
  <si>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</si>
  <si>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</si>
  <si>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</si>
  <si>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</si>
  <si>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</si>
  <si>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</si>
  <si>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</si>
  <si>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</si>
  <si>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</si>
  <si>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</si>
  <si>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</si>
  <si>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</si>
  <si>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</si>
  <si>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</si>
  <si>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</si>
  <si>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</si>
  <si>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</si>
  <si>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</si>
  <si>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</si>
  <si>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</si>
  <si>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</si>
  <si>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</si>
  <si>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</si>
  <si>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</si>
  <si>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</si>
  <si>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</si>
  <si>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</si>
  <si>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</si>
  <si>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</si>
  <si>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</si>
  <si>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</si>
  <si>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</si>
  <si>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</si>
  <si>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</si>
  <si>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</si>
  <si>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</si>
  <si>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</si>
  <si>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</si>
  <si>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</si>
  <si>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</si>
  <si>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</si>
  <si>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</si>
  <si>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</si>
  <si>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</si>
  <si>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</si>
  <si>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</si>
  <si>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</si>
  <si>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</si>
  <si>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</si>
  <si>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</si>
  <si>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</si>
  <si>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</si>
  <si>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</si>
  <si>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</si>
  <si>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</si>
  <si>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</si>
  <si>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</si>
  <si>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</si>
  <si>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</si>
  <si>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</si>
  <si>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</si>
  <si>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</si>
  <si>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</si>
  <si>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</si>
  <si>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</si>
  <si>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</si>
  <si>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</si>
  <si>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</si>
  <si>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</si>
  <si>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</si>
  <si>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</si>
  <si>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</si>
  <si>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</si>
  <si>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</si>
  <si>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</si>
  <si>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</si>
  <si>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</si>
  <si>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</si>
  <si>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</si>
  <si>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</si>
  <si>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</si>
  <si>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</si>
  <si>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</si>
  <si>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</si>
  <si>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</si>
  <si>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</si>
  <si>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</si>
  <si>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</si>
  <si>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</si>
  <si>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</si>
  <si>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</si>
  <si>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</si>
  <si>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</si>
  <si>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</si>
  <si>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</si>
  <si>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</si>
  <si>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</si>
  <si>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</si>
  <si>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</si>
  <si>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</si>
  <si>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</si>
  <si>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</si>
  <si>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</si>
  <si>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</si>
  <si>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</si>
  <si>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</si>
  <si>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</si>
  <si>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</si>
  <si>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</si>
  <si>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</si>
  <si>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</si>
  <si>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</si>
  <si>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</si>
  <si>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</si>
  <si>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</si>
  <si>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</si>
  <si>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</si>
  <si>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</si>
  <si>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</si>
  <si>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</si>
  <si>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</si>
  <si>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</si>
  <si>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</si>
  <si>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</si>
  <si>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</si>
  <si>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</si>
  <si>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</si>
  <si>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</si>
  <si>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</si>
  <si>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</si>
  <si>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</si>
  <si>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</si>
  <si>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</si>
  <si>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</si>
  <si>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</si>
  <si>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</si>
  <si>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</si>
  <si>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</si>
  <si>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</si>
  <si>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</si>
  <si>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</si>
  <si>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</si>
  <si>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</si>
  <si>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</si>
  <si>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</si>
  <si>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</si>
  <si>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</si>
  <si>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</si>
  <si>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</si>
  <si>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</si>
  <si>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</si>
  <si>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</si>
  <si>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</si>
  <si>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</si>
  <si>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</si>
  <si>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</si>
  <si>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</si>
  <si>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</si>
  <si>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</si>
  <si>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</si>
  <si>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</si>
  <si>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</si>
  <si>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</si>
  <si>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</si>
  <si>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</si>
  <si>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</si>
  <si>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</si>
  <si>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</si>
  <si>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</si>
  <si>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</si>
  <si>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</si>
  <si>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</si>
  <si>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</si>
  <si>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</si>
  <si>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</si>
  <si>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</si>
  <si>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</si>
  <si>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</si>
  <si>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</si>
  <si>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</si>
  <si>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</si>
  <si>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</si>
  <si>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</si>
  <si>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</si>
  <si>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</si>
  <si>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</si>
  <si>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</si>
  <si>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</si>
  <si>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</si>
  <si>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</si>
  <si>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</si>
  <si>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</si>
  <si>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</si>
  <si>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</si>
  <si>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</si>
  <si>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</si>
  <si>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</si>
  <si>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</si>
  <si>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</si>
  <si>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</si>
  <si>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</si>
  <si>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</si>
  <si>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</si>
  <si>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</si>
  <si>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</si>
  <si>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</si>
  <si>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</si>
  <si>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</si>
  <si>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</si>
  <si>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</si>
  <si>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</si>
  <si>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</si>
  <si>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</si>
  <si>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</si>
  <si>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</si>
  <si>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</si>
  <si>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</si>
  <si>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</si>
  <si>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</si>
  <si>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</si>
  <si>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</si>
  <si>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</si>
  <si>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</si>
  <si>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</si>
  <si>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</si>
  <si>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</si>
  <si>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</si>
  <si>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</si>
  <si>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</si>
  <si>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</si>
  <si>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</si>
  <si>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</si>
  <si>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</si>
  <si>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</si>
  <si>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</si>
  <si>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</si>
  <si>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</si>
  <si>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</si>
  <si>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</si>
  <si>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</si>
  <si>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</si>
  <si>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</si>
  <si>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</si>
  <si>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</si>
  <si>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</si>
  <si>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</si>
  <si>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</si>
  <si>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</si>
  <si>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</si>
  <si>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</si>
  <si>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</si>
  <si>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</si>
  <si>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</si>
  <si>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</si>
  <si>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</si>
  <si>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</si>
  <si>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</si>
  <si>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</si>
  <si>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</si>
  <si>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</si>
  <si>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</si>
  <si>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</si>
  <si>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</si>
  <si>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</si>
  <si>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</si>
  <si>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</si>
  <si>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</si>
  <si>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</si>
  <si>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</si>
  <si>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</si>
  <si>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</si>
  <si>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</si>
  <si>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</si>
  <si>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</si>
  <si>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</si>
  <si>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</si>
  <si>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</si>
  <si>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</si>
  <si>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</si>
  <si>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</si>
  <si>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</si>
  <si>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</si>
  <si>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</si>
  <si>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</si>
  <si>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</si>
  <si>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</si>
  <si>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</si>
  <si>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</si>
  <si>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</si>
  <si>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</si>
  <si>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</si>
  <si>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</si>
  <si>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</si>
  <si>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</si>
  <si>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</si>
  <si>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</si>
  <si>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</si>
  <si>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</si>
  <si>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</si>
  <si>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</si>
  <si>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</si>
  <si>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</si>
  <si>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</si>
  <si>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</si>
  <si>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</si>
  <si>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</si>
  <si>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</si>
  <si>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</si>
  <si>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</si>
  <si>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</si>
  <si>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</si>
  <si>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</si>
  <si>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</si>
  <si>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</si>
  <si>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</si>
  <si>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</si>
  <si>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</si>
  <si>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</si>
  <si>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</si>
  <si>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</si>
  <si>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</si>
  <si>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</si>
  <si>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</si>
  <si>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</si>
  <si>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</si>
  <si>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</si>
  <si>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</si>
  <si>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</si>
  <si>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</si>
  <si>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</si>
  <si>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</si>
  <si>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</si>
  <si>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</si>
  <si>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</si>
  <si>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</si>
  <si>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</si>
  <si>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</si>
  <si>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</si>
  <si>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</si>
  <si>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</si>
  <si>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</si>
  <si>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</si>
  <si>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</si>
  <si>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</si>
  <si>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</si>
  <si>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</si>
  <si>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</si>
  <si>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</si>
  <si>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</si>
  <si>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</si>
  <si>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</si>
  <si>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</si>
  <si>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</si>
  <si>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</si>
  <si>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</si>
  <si>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</si>
  <si>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</si>
  <si>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</si>
  <si>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</si>
  <si>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</si>
  <si>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</si>
  <si>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</si>
  <si>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</si>
  <si>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</si>
  <si>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</si>
  <si>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</si>
  <si>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</si>
  <si>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</si>
  <si>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</si>
  <si>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</si>
  <si>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</si>
  <si>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</si>
  <si>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</si>
  <si>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</si>
  <si>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</si>
  <si>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</si>
  <si>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</si>
  <si>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</si>
  <si>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</si>
  <si>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</si>
  <si>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</si>
  <si>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</si>
  <si>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</si>
  <si>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</si>
  <si>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</si>
  <si>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</si>
  <si>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</si>
  <si>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</si>
  <si>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</si>
  <si>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</si>
  <si>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</si>
  <si>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</si>
  <si>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</si>
  <si>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</si>
  <si>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</si>
  <si>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</si>
  <si>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</si>
  <si>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</si>
  <si>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</si>
  <si>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</si>
  <si>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</si>
  <si>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</si>
  <si>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</si>
  <si>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</si>
  <si>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</si>
  <si>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</si>
  <si>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</si>
  <si>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</si>
  <si>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</si>
  <si>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</si>
  <si>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</si>
  <si>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</si>
  <si>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</si>
  <si>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</si>
  <si>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</si>
  <si>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</si>
  <si>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</si>
  <si>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</si>
  <si>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</si>
  <si>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</si>
  <si>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</si>
  <si>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</si>
  <si>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</si>
  <si>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</si>
  <si>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</si>
  <si>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</si>
  <si>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</si>
  <si>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</si>
  <si>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</si>
  <si>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</si>
  <si>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</si>
  <si>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</si>
  <si>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</si>
  <si>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</si>
  <si>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</si>
  <si>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</si>
  <si>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</si>
  <si>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</si>
  <si>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</si>
  <si>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</si>
  <si>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</si>
  <si>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</si>
  <si>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</si>
  <si>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</si>
  <si>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</si>
  <si>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</si>
  <si>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</si>
  <si>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</si>
  <si>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</si>
  <si>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</si>
  <si>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</si>
  <si>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</si>
  <si>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</si>
  <si>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</si>
  <si>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</si>
  <si>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</si>
  <si>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</si>
  <si>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</si>
  <si>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</si>
  <si>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</si>
  <si>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</si>
  <si>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</si>
  <si>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</si>
  <si>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</si>
  <si>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</si>
  <si>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</si>
  <si>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</si>
  <si>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</si>
  <si>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</si>
  <si>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</si>
  <si>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</si>
  <si>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</si>
  <si>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</si>
  <si>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</si>
  <si>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</si>
  <si>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</si>
  <si>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</si>
  <si>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</si>
  <si>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</si>
  <si>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</si>
  <si>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</si>
  <si>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</si>
  <si>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</si>
  <si>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</si>
  <si>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</si>
  <si>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</si>
  <si>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</si>
  <si>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</si>
  <si>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</si>
  <si>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</si>
  <si>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</si>
  <si>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</si>
  <si>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</si>
  <si>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</si>
  <si>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</si>
  <si>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</si>
  <si>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</si>
  <si>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</si>
  <si>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</si>
  <si>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</si>
  <si>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</si>
  <si>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</si>
  <si>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</si>
  <si>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</si>
  <si>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</si>
  <si>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</si>
  <si>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</si>
  <si>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</si>
  <si>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</si>
  <si>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</si>
  <si>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</si>
  <si>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</si>
  <si>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</si>
  <si>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</si>
  <si>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</si>
  <si>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</si>
  <si>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</si>
  <si>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</si>
  <si>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</si>
  <si>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</si>
  <si>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</si>
  <si>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</si>
  <si>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</si>
  <si>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</si>
  <si>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</si>
  <si>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</si>
  <si>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</si>
  <si>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</si>
  <si>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</si>
  <si>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</si>
  <si>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</si>
  <si>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</si>
  <si>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</si>
  <si>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</si>
  <si>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</si>
  <si>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</si>
  <si>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</si>
  <si>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</si>
  <si>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</si>
  <si>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</si>
  <si>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</si>
  <si>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</si>
  <si>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</si>
  <si>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</si>
  <si>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</si>
  <si>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</si>
  <si>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</si>
  <si>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</si>
  <si>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</si>
  <si>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</si>
  <si>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</si>
  <si>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</si>
  <si>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</si>
  <si>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</si>
  <si>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</si>
  <si>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</si>
  <si>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</si>
  <si>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</si>
  <si>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</si>
  <si>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</si>
  <si>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</si>
  <si>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</si>
  <si>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</si>
  <si>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</si>
  <si>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</si>
  <si>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</si>
  <si>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</si>
  <si>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</si>
  <si>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</si>
  <si>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</si>
  <si>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</si>
  <si>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</si>
  <si>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</si>
  <si>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</si>
  <si>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</si>
  <si>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</si>
  <si>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</si>
  <si>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</si>
  <si>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</si>
  <si>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</si>
  <si>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</si>
  <si>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</si>
  <si>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</si>
  <si>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</si>
  <si>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</si>
  <si>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</si>
  <si>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</si>
  <si>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</si>
  <si>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</si>
  <si>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</si>
  <si>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</si>
  <si>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</si>
  <si>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</si>
  <si>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</si>
  <si>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</si>
  <si>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</si>
  <si>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</si>
  <si>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</si>
  <si>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</si>
  <si>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</si>
  <si>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</si>
  <si>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</si>
  <si>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</si>
  <si>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</si>
  <si>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</si>
  <si>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</si>
  <si>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</si>
  <si>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</si>
  <si>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</si>
  <si>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</si>
  <si>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</si>
  <si>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</si>
  <si>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</si>
  <si>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</si>
  <si>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</si>
  <si>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</si>
  <si>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</si>
  <si>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</si>
  <si>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</si>
  <si>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</si>
  <si>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</si>
  <si>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</si>
  <si>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</si>
  <si>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</si>
  <si>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</si>
  <si>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</si>
  <si>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</si>
  <si>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</si>
  <si>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</si>
  <si>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</si>
  <si>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</si>
  <si>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</si>
  <si>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</si>
  <si>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</si>
  <si>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</si>
  <si>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</si>
  <si>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</si>
  <si>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</si>
  <si>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</si>
  <si>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</si>
  <si>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</si>
  <si>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</si>
  <si>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</si>
  <si>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</si>
  <si>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</si>
  <si>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</si>
  <si>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</si>
  <si>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</si>
  <si>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</si>
  <si>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</si>
  <si>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</si>
  <si>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</si>
  <si>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</si>
  <si>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</si>
  <si>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</si>
  <si>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</si>
  <si>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</si>
  <si>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</si>
  <si>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</si>
  <si>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</si>
  <si>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</si>
  <si>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</si>
  <si>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</si>
  <si>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</si>
  <si>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</si>
  <si>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</si>
  <si>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</si>
  <si>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</si>
  <si>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</si>
  <si>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</si>
  <si>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</si>
  <si>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</si>
  <si>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</si>
  <si>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</si>
  <si>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</si>
  <si>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</si>
  <si>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</si>
  <si>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</si>
  <si>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</si>
  <si>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</si>
  <si>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</si>
  <si>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</si>
  <si>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</si>
  <si>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</si>
  <si>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</si>
  <si>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</si>
  <si>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</si>
  <si>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</si>
  <si>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</si>
  <si>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</si>
  <si>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</si>
  <si>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</si>
  <si>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</si>
  <si>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</si>
  <si>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</si>
  <si>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</si>
  <si>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</si>
  <si>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</si>
  <si>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</si>
  <si>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</si>
  <si>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</si>
  <si>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</si>
  <si>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</si>
  <si>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</si>
  <si>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</si>
  <si>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</si>
  <si>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</si>
  <si>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</si>
  <si>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</si>
  <si>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</si>
  <si>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</si>
  <si>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</si>
  <si>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</si>
  <si>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</si>
  <si>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</si>
  <si>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</si>
  <si>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</si>
  <si>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</si>
  <si>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</si>
  <si>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</si>
  <si>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</si>
  <si>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</si>
  <si>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</si>
  <si>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</si>
  <si>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</si>
  <si>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</si>
  <si>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</si>
  <si>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</si>
  <si>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</si>
  <si>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</si>
  <si>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</si>
  <si>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</si>
  <si>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</si>
  <si>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</si>
  <si>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</si>
  <si>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</si>
  <si>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</si>
  <si>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</si>
  <si>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</si>
  <si>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</si>
  <si>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</si>
  <si>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</si>
  <si>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</si>
  <si>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</si>
  <si>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</si>
  <si>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</si>
  <si>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</si>
  <si>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</si>
  <si>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</si>
  <si>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</si>
  <si>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</si>
  <si>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</si>
  <si>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</si>
  <si>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</si>
  <si>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</si>
  <si>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</si>
  <si>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</si>
  <si>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</si>
  <si>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</si>
  <si>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</si>
  <si>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</si>
  <si>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</si>
  <si>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</si>
  <si>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</si>
  <si>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</si>
  <si>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</si>
  <si>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</si>
  <si>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</si>
  <si>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</si>
  <si>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</si>
  <si>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</si>
  <si>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</si>
  <si>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</si>
  <si>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</si>
  <si>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</si>
  <si>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</si>
  <si>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</si>
  <si>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</si>
  <si>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</si>
  <si>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</si>
  <si>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</si>
  <si>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</si>
  <si>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</si>
  <si>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</si>
  <si>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</si>
  <si>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</si>
  <si>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</si>
  <si>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</si>
  <si>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</si>
  <si>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</si>
  <si>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</si>
  <si>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</si>
  <si>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</si>
  <si>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</si>
  <si>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</si>
  <si>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</si>
  <si>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</si>
  <si>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</si>
  <si>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</si>
  <si>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</si>
  <si>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</si>
  <si>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</si>
  <si>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</si>
  <si>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</si>
  <si>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</si>
  <si>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</si>
  <si>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</si>
  <si>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</si>
  <si>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</si>
  <si>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</si>
  <si>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</si>
  <si>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</si>
  <si>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</si>
  <si>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</si>
  <si>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</si>
  <si>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</si>
  <si>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</si>
  <si>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</si>
  <si>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</si>
  <si>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</si>
  <si>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</si>
  <si>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</si>
  <si>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</si>
  <si>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</si>
  <si>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</si>
  <si>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</si>
  <si>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</si>
  <si>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</si>
  <si>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</si>
  <si>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</si>
  <si>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</si>
  <si>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</si>
  <si>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</si>
  <si>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</si>
  <si>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</si>
  <si>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</si>
  <si>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</si>
  <si>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</si>
  <si>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</si>
  <si>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</si>
  <si>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</si>
  <si>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</si>
  <si>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</si>
  <si>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</si>
  <si>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</si>
  <si>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</si>
  <si>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</si>
  <si>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</si>
  <si>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</si>
  <si>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</si>
  <si>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</si>
  <si>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</si>
  <si>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</si>
  <si>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</si>
  <si>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</si>
  <si>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</si>
  <si>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</si>
  <si>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</si>
  <si>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</si>
  <si>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</si>
  <si>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</si>
  <si>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</si>
  <si>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</si>
  <si>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</si>
  <si>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</si>
  <si>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</si>
  <si>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</si>
  <si>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</si>
  <si>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</si>
  <si>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</si>
  <si>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</si>
  <si>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</si>
  <si>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</si>
  <si>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</si>
  <si>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</si>
  <si>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</si>
  <si>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</si>
  <si>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</si>
  <si>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</si>
  <si>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</si>
  <si>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</si>
  <si>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</si>
  <si>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</si>
  <si>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</si>
  <si>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</si>
  <si>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</si>
  <si>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</si>
  <si>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</si>
  <si>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</si>
  <si>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</si>
  <si>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</si>
  <si>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</si>
  <si>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</si>
  <si>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</si>
  <si>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</si>
  <si>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</si>
  <si>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</si>
  <si>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</si>
  <si>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</si>
  <si>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</si>
  <si>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</si>
  <si>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</si>
  <si>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</si>
  <si>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</si>
  <si>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</si>
  <si>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</si>
  <si>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</si>
  <si>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</si>
  <si>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</si>
  <si>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</si>
  <si>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</si>
  <si>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</si>
  <si>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</si>
  <si>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</si>
  <si>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</si>
  <si>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</si>
  <si>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</si>
  <si>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</si>
  <si>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</si>
  <si>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</si>
  <si>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</si>
  <si>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</si>
  <si>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</si>
  <si>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</si>
  <si>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</si>
  <si>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</si>
  <si>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</si>
  <si>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</si>
  <si>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</si>
  <si>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</si>
  <si>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</si>
  <si>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</si>
  <si>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</si>
  <si>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</si>
  <si>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</si>
  <si>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</si>
  <si>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</si>
  <si>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</si>
  <si>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</si>
  <si>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</si>
  <si>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</si>
  <si>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</si>
  <si>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</si>
  <si>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</si>
  <si>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</si>
  <si>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</si>
  <si>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</si>
  <si>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</si>
  <si>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</si>
  <si>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</si>
  <si>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</si>
  <si>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</si>
  <si>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</si>
  <si>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</si>
  <si>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</si>
  <si>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</si>
  <si>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</si>
  <si>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</si>
  <si>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</si>
  <si>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</si>
  <si>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</si>
  <si>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</si>
  <si>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</si>
  <si>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</si>
  <si>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</si>
  <si>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</si>
  <si>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</si>
  <si>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</si>
  <si>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</si>
  <si>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</si>
  <si>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</si>
  <si>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</si>
  <si>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</si>
  <si>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</si>
  <si>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</si>
  <si>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</si>
  <si>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</si>
  <si>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</si>
  <si>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</si>
  <si>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</si>
  <si>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</si>
  <si>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</si>
  <si>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</si>
  <si>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</si>
  <si>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</si>
  <si>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</si>
  <si>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</si>
  <si>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</si>
  <si>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</si>
  <si>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</si>
  <si>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</si>
  <si>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</si>
  <si>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</si>
  <si>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</si>
  <si>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</si>
  <si>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</si>
  <si>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</si>
  <si>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</si>
  <si>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</si>
  <si>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</si>
  <si>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</si>
  <si>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</si>
  <si>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</si>
  <si>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</si>
  <si>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</si>
  <si>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</si>
  <si>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</si>
  <si>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</si>
  <si>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</si>
  <si>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</si>
  <si>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</si>
  <si>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</si>
  <si>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</si>
  <si>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</si>
  <si>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</si>
  <si>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</si>
  <si>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</si>
  <si>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</si>
  <si>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</si>
  <si>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</si>
  <si>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</si>
  <si>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</si>
  <si>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</si>
  <si>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</si>
  <si>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</si>
  <si>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</si>
  <si>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</si>
  <si>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</si>
  <si>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</si>
  <si>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</si>
  <si>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</si>
  <si>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</si>
  <si>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</si>
  <si>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</si>
  <si>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</si>
  <si>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</si>
  <si>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</si>
  <si>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</si>
  <si>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</si>
  <si>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</si>
  <si>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</si>
  <si>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</si>
  <si>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</si>
  <si>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</si>
  <si>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</si>
  <si>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</si>
  <si>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</si>
  <si>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</si>
  <si>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</si>
  <si>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</si>
  <si>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</si>
  <si>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</si>
  <si>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</si>
  <si>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</si>
  <si>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</si>
  <si>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</si>
  <si>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</si>
  <si>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</si>
  <si>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</si>
  <si>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</si>
  <si>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</si>
  <si>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</si>
  <si>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</si>
  <si>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</si>
  <si>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</si>
  <si>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</si>
  <si>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</si>
  <si>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</si>
  <si>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</si>
  <si>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</si>
  <si>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</si>
  <si>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</si>
  <si>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</si>
  <si>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</si>
  <si>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</si>
  <si>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</si>
  <si>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</si>
  <si>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</si>
  <si>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</si>
  <si>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</si>
  <si>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</si>
  <si>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</si>
  <si>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</si>
  <si>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</si>
  <si>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</si>
  <si>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</si>
  <si>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</si>
  <si>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</si>
  <si>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</si>
  <si>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</si>
  <si>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</si>
  <si>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</si>
  <si>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</si>
  <si>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</si>
  <si>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</si>
  <si>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</si>
  <si>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</si>
  <si>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</si>
  <si>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</si>
  <si>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</si>
  <si>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</si>
  <si>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</si>
  <si>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</si>
  <si>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</si>
  <si>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</si>
  <si>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</si>
  <si>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</si>
  <si>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</si>
  <si>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</si>
  <si>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</si>
  <si>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</si>
  <si>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</si>
  <si>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</si>
  <si>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</si>
  <si>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</si>
  <si>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</si>
  <si>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</si>
  <si>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</si>
  <si>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</si>
  <si>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</si>
  <si>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</si>
  <si>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</si>
  <si>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</si>
  <si>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</si>
  <si>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</si>
  <si>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</si>
  <si>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</si>
  <si>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</si>
  <si>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</si>
  <si>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</si>
  <si>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</si>
  <si>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</si>
  <si>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</si>
  <si>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</si>
  <si>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</si>
  <si>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</si>
  <si>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</si>
  <si>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</si>
  <si>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</si>
  <si>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</si>
  <si>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</si>
  <si>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</si>
  <si>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</si>
  <si>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</si>
  <si>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</si>
  <si>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</si>
  <si>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</si>
  <si>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</si>
  <si>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</si>
  <si>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</si>
  <si>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</si>
  <si>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</si>
  <si>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</si>
  <si>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</si>
  <si>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</si>
  <si>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</si>
  <si>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</si>
  <si>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</si>
  <si>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</si>
  <si>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</si>
  <si>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</si>
  <si>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</si>
  <si>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</si>
  <si>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</si>
  <si>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</si>
  <si>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</si>
  <si>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</si>
  <si>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</si>
  <si>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</si>
  <si>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</si>
  <si>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</si>
  <si>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</si>
  <si>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</si>
  <si>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</si>
  <si>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</si>
  <si>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</si>
  <si>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</si>
  <si>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</si>
  <si>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</si>
  <si>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</si>
  <si>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</si>
  <si>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</si>
  <si>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</si>
  <si>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</si>
  <si>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</si>
  <si>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</si>
  <si>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</si>
  <si>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</si>
  <si>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</si>
  <si>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</si>
  <si>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</si>
  <si>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</si>
  <si>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</si>
  <si>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</si>
  <si>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</si>
  <si>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</si>
  <si>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</si>
  <si>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</si>
  <si>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</si>
  <si>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</si>
  <si>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</si>
  <si>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</si>
  <si>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</si>
  <si>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</si>
  <si>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</si>
  <si>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</si>
  <si>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</si>
  <si>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</si>
  <si>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</si>
  <si>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</si>
  <si>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</si>
  <si>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</si>
  <si>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</si>
  <si>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</si>
  <si>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</si>
  <si>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</si>
  <si>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</si>
  <si>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</si>
  <si>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</si>
  <si>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</si>
  <si>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</si>
  <si>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</si>
  <si>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</si>
  <si>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</si>
  <si>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</si>
  <si>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</si>
  <si>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</si>
  <si>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</si>
  <si>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</si>
  <si>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</si>
  <si>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</si>
  <si>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</si>
  <si>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</si>
  <si>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</si>
  <si>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</si>
  <si>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</si>
  <si>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</si>
  <si>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</si>
  <si>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</si>
  <si>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</si>
  <si>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</si>
  <si>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</si>
  <si>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</si>
  <si>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</si>
  <si>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</si>
  <si>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</si>
  <si>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</si>
  <si>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</si>
  <si>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</si>
  <si>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</si>
  <si>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</si>
  <si>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</si>
  <si>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</si>
  <si>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</si>
  <si>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</si>
  <si>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</si>
  <si>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</si>
  <si>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</si>
  <si>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</si>
  <si>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</si>
  <si>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</si>
  <si>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</si>
  <si>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</si>
  <si>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</si>
  <si>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</si>
  <si>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</si>
  <si>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</si>
  <si>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</si>
  <si>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</si>
  <si>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</si>
  <si>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</si>
  <si>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</si>
  <si>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</si>
  <si>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</si>
  <si>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</si>
  <si>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</si>
  <si>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</si>
  <si>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</si>
  <si>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</si>
  <si>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</si>
  <si>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</si>
  <si>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</si>
  <si>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</si>
  <si>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</si>
  <si>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</si>
  <si>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</si>
  <si>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</si>
  <si>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</si>
  <si>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</si>
  <si>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</si>
  <si>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</si>
  <si>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</si>
  <si>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</si>
  <si>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</si>
  <si>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</si>
  <si>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</si>
  <si>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</si>
  <si>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</si>
  <si>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</si>
  <si>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</si>
  <si>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</si>
  <si>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</si>
  <si>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</si>
  <si>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</si>
  <si>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</si>
  <si>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</si>
  <si>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</si>
  <si>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</si>
  <si>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</si>
  <si>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</si>
  <si>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</si>
  <si>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</si>
  <si>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</si>
  <si>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</si>
  <si>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</si>
  <si>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</si>
  <si>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</si>
  <si>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</si>
  <si>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</si>
  <si>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</si>
  <si>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</si>
  <si>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</si>
  <si>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</si>
  <si>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</si>
  <si>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</si>
  <si>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</si>
  <si>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</si>
  <si>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</si>
  <si>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</si>
  <si>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</si>
  <si>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</si>
  <si>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</si>
  <si>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</si>
  <si>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</si>
  <si>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</si>
  <si>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</si>
  <si>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</si>
  <si>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</si>
  <si>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</si>
  <si>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</si>
  <si>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</si>
  <si>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</si>
  <si>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</si>
  <si>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</si>
  <si>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</si>
  <si>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</si>
  <si>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</si>
  <si>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</si>
  <si>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</si>
  <si>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</si>
  <si>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</si>
  <si>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</si>
  <si>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</si>
  <si>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</si>
  <si>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</si>
  <si>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</si>
  <si>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</si>
  <si>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</si>
  <si>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</si>
  <si>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</si>
  <si>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</si>
  <si>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</si>
  <si>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</si>
  <si>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</si>
  <si>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</si>
  <si>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</si>
  <si>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</si>
  <si>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</si>
  <si>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</si>
  <si>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</si>
  <si>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</si>
  <si>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</si>
  <si>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</si>
  <si>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</si>
  <si>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</si>
  <si>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</si>
  <si>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</si>
  <si>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</si>
  <si>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</si>
  <si>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</si>
  <si>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</si>
  <si>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</si>
  <si>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</si>
  <si>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</si>
  <si>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</si>
  <si>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</si>
  <si>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</si>
  <si>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</si>
  <si>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</si>
  <si>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</si>
  <si>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</si>
  <si>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</si>
  <si>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</si>
  <si>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</si>
  <si>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</si>
  <si>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</si>
  <si>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</si>
  <si>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</si>
  <si>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</si>
  <si>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</si>
  <si>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</si>
  <si>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</si>
  <si>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</si>
  <si>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</si>
  <si>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</si>
  <si>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</si>
  <si>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</si>
  <si>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</si>
  <si>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</si>
  <si>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</si>
  <si>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</si>
  <si>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</si>
  <si>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</si>
  <si>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</si>
  <si>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</si>
  <si>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</si>
  <si>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</si>
  <si>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</si>
  <si>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</si>
  <si>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</si>
  <si>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</si>
  <si>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</si>
  <si>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</si>
  <si>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</si>
  <si>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</si>
  <si>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</si>
  <si>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</si>
  <si>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</si>
  <si>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</si>
  <si>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</si>
  <si>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</si>
  <si>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</si>
  <si>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</si>
  <si>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</si>
  <si>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</si>
  <si>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</si>
  <si>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</si>
  <si>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</si>
  <si>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</si>
  <si>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</si>
  <si>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</si>
  <si>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</si>
  <si>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</si>
  <si>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</si>
  <si>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</si>
  <si>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</si>
  <si>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</si>
  <si>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</si>
  <si>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</si>
  <si>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</si>
  <si>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</si>
  <si>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</si>
  <si>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</si>
  <si>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</si>
  <si>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</si>
  <si>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</si>
  <si>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</si>
  <si>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</si>
  <si>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</si>
  <si>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</si>
  <si>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</si>
  <si>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</si>
  <si>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</si>
  <si>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</si>
  <si>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</si>
  <si>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</si>
  <si>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</si>
  <si>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</si>
  <si>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</si>
  <si>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</si>
  <si>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</si>
  <si>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</si>
  <si>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</si>
  <si>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</si>
  <si>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</si>
  <si>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</si>
  <si>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</si>
  <si>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</si>
  <si>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</si>
  <si>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</si>
  <si>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</si>
  <si>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</si>
  <si>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</si>
  <si>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</si>
  <si>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</si>
  <si>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</si>
  <si>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</si>
  <si>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</si>
  <si>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</si>
  <si>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</si>
  <si>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</si>
  <si>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</si>
  <si>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</si>
  <si>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</si>
  <si>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</si>
  <si>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</si>
  <si>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</si>
  <si>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</si>
  <si>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</si>
  <si>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</si>
  <si>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</si>
  <si>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</si>
  <si>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</si>
  <si>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</si>
  <si>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</si>
  <si>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</si>
  <si>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</si>
  <si>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</si>
  <si>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</si>
  <si>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</si>
  <si>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</si>
  <si>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</si>
  <si>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</si>
  <si>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</si>
  <si>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</si>
  <si>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</si>
  <si>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</si>
  <si>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</si>
  <si>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</si>
  <si>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</si>
  <si>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</si>
  <si>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</si>
  <si>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</si>
  <si>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</si>
  <si>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</si>
  <si>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</si>
  <si>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</si>
  <si>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</si>
  <si>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</si>
  <si>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</si>
  <si>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</si>
  <si>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</si>
  <si>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</si>
  <si>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</si>
  <si>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</si>
  <si>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</si>
  <si>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</si>
  <si>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</si>
  <si>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</si>
  <si>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</si>
  <si>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</si>
  <si>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</si>
  <si>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</si>
  <si>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</si>
  <si>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</si>
  <si>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</si>
  <si>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</si>
  <si>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</si>
  <si>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</si>
  <si>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</si>
  <si>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</si>
  <si>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</si>
  <si>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</si>
  <si>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</si>
  <si>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</si>
  <si>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</si>
  <si>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</si>
  <si>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</si>
  <si>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</si>
  <si>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</si>
  <si>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</si>
  <si>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</si>
  <si>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</si>
  <si>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</si>
  <si>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</si>
  <si>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</si>
  <si>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</si>
  <si>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</si>
  <si>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</si>
  <si>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</si>
  <si>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</si>
  <si>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</si>
  <si>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</si>
  <si>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</si>
  <si>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</si>
  <si>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</si>
  <si>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</si>
  <si>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</si>
  <si>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</si>
  <si>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</si>
  <si>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</si>
  <si>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</si>
  <si>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</si>
  <si>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</si>
  <si>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</si>
  <si>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</si>
  <si>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</si>
  <si>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</si>
  <si>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</si>
  <si>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</si>
  <si>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</si>
  <si>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</si>
  <si>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</si>
  <si>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</si>
  <si>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</si>
  <si>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</si>
  <si>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</si>
  <si>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</si>
  <si>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</si>
  <si>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</si>
  <si>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</si>
  <si>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</si>
  <si>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</si>
  <si>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</si>
  <si>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</si>
  <si>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</si>
  <si>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</si>
  <si>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</si>
  <si>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</si>
  <si>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</si>
  <si>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</si>
  <si>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</si>
  <si>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</si>
  <si>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</si>
  <si>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</si>
  <si>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</si>
  <si>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</si>
  <si>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</si>
  <si>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</si>
  <si>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</si>
  <si>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</si>
  <si>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</si>
  <si>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</si>
  <si>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</si>
  <si>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</si>
  <si>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</si>
  <si>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</si>
  <si>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</si>
  <si>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</si>
  <si>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</si>
  <si>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</si>
  <si>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</si>
  <si>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</si>
  <si>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</si>
  <si>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</si>
  <si>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</si>
  <si>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</si>
  <si>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</si>
  <si>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</si>
  <si>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</si>
  <si>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</si>
  <si>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</si>
  <si>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</si>
  <si>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</si>
  <si>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</si>
  <si>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</si>
  <si>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</si>
  <si>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</si>
  <si>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</si>
  <si>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</si>
  <si>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</si>
  <si>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</si>
  <si>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</si>
  <si>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</si>
  <si>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</si>
  <si>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</si>
  <si>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</si>
  <si>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</si>
  <si>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</si>
  <si>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</si>
  <si>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</si>
  <si>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</si>
  <si>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</si>
  <si>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</si>
  <si>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</si>
  <si>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</si>
  <si>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</si>
  <si>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</si>
  <si>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</si>
  <si>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</si>
  <si>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</si>
  <si>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</si>
  <si>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</si>
  <si>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</si>
  <si>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</si>
  <si>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</si>
  <si>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</si>
  <si>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</si>
  <si>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</si>
  <si>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</si>
  <si>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</si>
  <si>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</si>
  <si>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</si>
  <si>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</si>
  <si>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</si>
  <si>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</si>
  <si>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</si>
  <si>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</si>
  <si>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</si>
  <si>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</si>
  <si>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</si>
  <si>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</si>
  <si>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</si>
  <si>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</si>
  <si>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</si>
  <si>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</si>
  <si>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</si>
  <si>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</si>
  <si>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</si>
  <si>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</si>
  <si>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</si>
  <si>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</si>
  <si>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</si>
  <si>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</si>
  <si>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</si>
  <si>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</si>
  <si>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</si>
  <si>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</si>
  <si>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</si>
  <si>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</si>
  <si>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</si>
  <si>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</si>
  <si>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</si>
  <si>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</si>
  <si>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</si>
  <si>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</si>
  <si>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</si>
  <si>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</si>
  <si>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</si>
  <si>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</si>
  <si>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</si>
  <si>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</si>
  <si>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</si>
  <si>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</si>
  <si>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</si>
  <si>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</si>
  <si>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</si>
  <si>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</si>
  <si>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</si>
  <si>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</si>
  <si>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</si>
  <si>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</si>
  <si>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</si>
  <si>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</si>
  <si>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</si>
  <si>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</si>
  <si>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</si>
  <si>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</si>
  <si>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</si>
  <si>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</si>
  <si>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</si>
  <si>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</si>
  <si>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</si>
  <si>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</si>
  <si>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</si>
  <si>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</si>
  <si>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</si>
  <si>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</si>
  <si>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</si>
  <si>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</si>
  <si>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</si>
  <si>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</si>
  <si>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</si>
  <si>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</si>
  <si>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</si>
  <si>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</si>
  <si>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</si>
  <si>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</si>
  <si>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</si>
  <si>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</si>
  <si>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</si>
  <si>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</si>
  <si>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</si>
  <si>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</si>
  <si>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</si>
  <si>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</si>
  <si>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</si>
  <si>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</si>
  <si>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</si>
  <si>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</si>
  <si>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</si>
  <si>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</si>
  <si>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</si>
  <si>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</si>
  <si>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</si>
  <si>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</si>
  <si>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</si>
  <si>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</si>
  <si>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</si>
  <si>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</si>
  <si>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</si>
  <si>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</si>
  <si>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</si>
  <si>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</si>
  <si>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</si>
  <si>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</si>
  <si>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</si>
  <si>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</si>
  <si>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</si>
  <si>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</si>
  <si>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</si>
  <si>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</si>
  <si>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</si>
  <si>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</si>
  <si>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</si>
  <si>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</si>
  <si>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</si>
  <si>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</si>
  <si>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</si>
  <si>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</si>
  <si>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</si>
  <si>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</si>
  <si>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</si>
  <si>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</si>
  <si>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</si>
  <si>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</si>
  <si>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</si>
  <si>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</si>
  <si>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</si>
  <si>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</si>
  <si>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</si>
  <si>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</si>
  <si>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</si>
  <si>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</si>
  <si>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</si>
  <si>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</si>
  <si>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</si>
  <si>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</si>
  <si>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</si>
  <si>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</si>
  <si>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</si>
  <si>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</si>
  <si>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</si>
  <si>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</si>
  <si>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</si>
  <si>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</si>
  <si>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</si>
  <si>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</si>
  <si>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</si>
  <si>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</si>
  <si>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</si>
  <si>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</si>
  <si>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</si>
  <si>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</si>
  <si>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</si>
  <si>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</si>
  <si>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</si>
  <si>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</si>
  <si>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</si>
  <si>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</si>
  <si>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</si>
  <si>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</si>
  <si>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</si>
  <si>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</si>
  <si>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</si>
  <si>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</si>
  <si>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</si>
  <si>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</si>
  <si>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</si>
  <si>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</si>
  <si>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</si>
  <si>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</si>
  <si>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</si>
  <si>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</si>
  <si>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</si>
  <si>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</si>
  <si>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</si>
  <si>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</si>
  <si>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</si>
  <si>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</si>
  <si>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</si>
  <si>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</si>
  <si>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</si>
  <si>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</si>
  <si>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</si>
  <si>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</si>
  <si>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</si>
  <si>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</si>
  <si>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</si>
  <si>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</si>
  <si>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</si>
  <si>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</si>
  <si>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</si>
  <si>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</si>
  <si>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</si>
  <si>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</si>
  <si>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</si>
  <si>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</si>
  <si>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</si>
  <si>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</si>
  <si>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</si>
  <si>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</si>
  <si>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</si>
  <si>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</si>
  <si>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</si>
  <si>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</si>
  <si>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</si>
  <si>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</si>
  <si>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</si>
  <si>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</si>
  <si>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</si>
  <si>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</si>
  <si>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</si>
  <si>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</si>
  <si>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</si>
  <si>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</si>
  <si>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</si>
  <si>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</si>
  <si>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</si>
  <si>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</si>
  <si>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</si>
  <si>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</si>
  <si>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</si>
  <si>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</si>
  <si>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</si>
  <si>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</si>
  <si>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</si>
  <si>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</si>
  <si>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</si>
  <si>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</si>
  <si>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</si>
  <si>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</si>
  <si>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</si>
  <si>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</si>
  <si>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</si>
  <si>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</si>
  <si>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</si>
  <si>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</si>
  <si>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</si>
  <si>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</si>
  <si>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</si>
  <si>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</si>
  <si>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</si>
  <si>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</si>
  <si>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</si>
  <si>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</si>
  <si>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</si>
  <si>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</si>
  <si>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</si>
  <si>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</si>
  <si>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</si>
  <si>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</si>
  <si>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</si>
  <si>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</si>
  <si>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</si>
  <si>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</si>
  <si>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</si>
  <si>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</si>
  <si>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</si>
  <si>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</si>
  <si>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</si>
  <si>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</si>
  <si>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</si>
  <si>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</si>
  <si>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</si>
  <si>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</si>
  <si>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</si>
  <si>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</si>
  <si>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</si>
  <si>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</si>
  <si>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</si>
  <si>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</si>
  <si>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</si>
  <si>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</si>
  <si>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</si>
  <si>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</si>
  <si>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</si>
  <si>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</si>
  <si>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</si>
  <si>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</si>
  <si>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</si>
  <si>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</si>
  <si>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</si>
  <si>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</si>
  <si>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</si>
  <si>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</si>
  <si>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</si>
  <si>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</si>
  <si>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</si>
  <si>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</si>
  <si>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</si>
  <si>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</si>
  <si>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</si>
  <si>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</si>
  <si>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</si>
  <si>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</si>
  <si>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</si>
  <si>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</si>
  <si>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</si>
  <si>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</si>
  <si>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</si>
  <si>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</si>
  <si>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</si>
  <si>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</si>
  <si>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</si>
  <si>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</si>
  <si>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</si>
  <si>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</si>
  <si>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</si>
  <si>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</si>
  <si>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</si>
  <si>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</si>
  <si>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</si>
  <si>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</si>
  <si>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</si>
  <si>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</si>
  <si>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</si>
  <si>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</si>
  <si>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</si>
  <si>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</si>
  <si>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</si>
  <si>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</si>
  <si>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</si>
  <si>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</si>
  <si>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</si>
  <si>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</si>
  <si>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</si>
  <si>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</si>
  <si>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</si>
  <si>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</si>
  <si>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</si>
  <si>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</si>
  <si>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</si>
  <si>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</si>
  <si>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</si>
  <si>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</si>
  <si>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</si>
  <si>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</si>
  <si>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</si>
  <si>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</si>
  <si>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</si>
  <si>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</si>
  <si>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</si>
  <si>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</si>
  <si>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</si>
  <si>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</si>
  <si>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</si>
  <si>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</si>
  <si>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</si>
  <si>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</si>
  <si>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</si>
  <si>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</si>
  <si>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</si>
  <si>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</si>
  <si>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</si>
  <si>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</si>
  <si>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</si>
  <si>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</si>
  <si>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</si>
  <si>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</si>
  <si>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</si>
  <si>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</si>
  <si>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</si>
  <si>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</si>
  <si>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</si>
  <si>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</si>
  <si>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</si>
  <si>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</si>
  <si>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</si>
  <si>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</si>
  <si>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</si>
  <si>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</si>
  <si>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</si>
  <si>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</si>
  <si>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</si>
  <si>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</si>
  <si>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</si>
  <si>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</si>
  <si>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</si>
  <si>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</si>
  <si>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</si>
  <si>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</si>
  <si>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</si>
  <si>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</si>
  <si>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</si>
  <si>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</si>
  <si>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</si>
  <si>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</si>
  <si>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</si>
  <si>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</si>
  <si>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</si>
  <si>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</si>
  <si>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</si>
  <si>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</si>
  <si>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</si>
  <si>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</si>
  <si>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</si>
  <si>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</si>
  <si>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</si>
  <si>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</si>
  <si>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</si>
  <si>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</si>
  <si>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</si>
  <si>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</si>
  <si>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</si>
  <si>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</si>
  <si>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</si>
  <si>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</si>
  <si>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</si>
  <si>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</si>
  <si>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</si>
  <si>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</si>
  <si>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</si>
  <si>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</si>
  <si>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</si>
  <si>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</si>
  <si>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</si>
  <si>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</si>
  <si>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</si>
  <si>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</si>
  <si>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</si>
  <si>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</si>
  <si>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</si>
  <si>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</si>
  <si>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</si>
  <si>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</si>
  <si>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</si>
  <si>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</si>
  <si>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</si>
  <si>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</si>
  <si>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</si>
  <si>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</si>
  <si>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</si>
  <si>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</si>
  <si>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</si>
  <si>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</si>
  <si>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</si>
  <si>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</si>
  <si>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</si>
  <si>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</si>
  <si>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</si>
  <si>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</si>
  <si>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</si>
  <si>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</si>
  <si>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</si>
  <si>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</si>
  <si>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</si>
  <si>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</si>
  <si>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</si>
  <si>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</si>
  <si>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</si>
  <si>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</si>
  <si>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</si>
  <si>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</si>
  <si>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</si>
  <si>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</si>
  <si>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</si>
  <si>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</si>
  <si>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</si>
  <si>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</si>
  <si>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</si>
  <si>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</si>
  <si>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</si>
  <si>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</si>
  <si>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</si>
  <si>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</si>
  <si>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</si>
  <si>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</si>
  <si>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</si>
  <si>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</si>
  <si>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</si>
  <si>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</si>
  <si>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</si>
  <si>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</si>
  <si>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</si>
  <si>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</si>
  <si>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</si>
  <si>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</si>
  <si>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</si>
  <si>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</si>
  <si>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</si>
  <si>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</si>
  <si>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</si>
  <si>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</si>
  <si>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</si>
  <si>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</si>
  <si>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</si>
  <si>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</si>
  <si>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</si>
  <si>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</si>
  <si>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</si>
  <si>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</si>
  <si>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</si>
  <si>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</si>
  <si>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</si>
  <si>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</si>
  <si>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</si>
  <si>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</si>
  <si>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</si>
  <si>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</si>
  <si>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</si>
  <si>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</si>
  <si>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</si>
  <si>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</si>
  <si>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</si>
  <si>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</si>
  <si>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</si>
  <si>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</si>
  <si>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</si>
  <si>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</si>
  <si>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</si>
  <si>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</si>
  <si>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</si>
  <si>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</si>
  <si>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</si>
  <si>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</si>
  <si>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</si>
  <si>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</si>
  <si>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</si>
  <si>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</si>
  <si>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</si>
  <si>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</si>
  <si>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</si>
  <si>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</si>
  <si>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</si>
  <si>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</si>
  <si>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</si>
  <si>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</si>
  <si>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</si>
  <si>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</si>
  <si>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</si>
  <si>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</si>
  <si>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</si>
  <si>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</si>
  <si>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</si>
  <si>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</si>
  <si>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</si>
  <si>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</si>
  <si>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</si>
  <si>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</si>
  <si>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</si>
  <si>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</si>
  <si>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</si>
  <si>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</si>
  <si>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</si>
  <si>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</si>
  <si>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</si>
  <si>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</si>
  <si>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</si>
  <si>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</si>
  <si>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</si>
  <si>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</si>
  <si>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</si>
  <si>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</si>
  <si>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</si>
  <si>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</si>
  <si>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</si>
  <si>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</si>
  <si>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</si>
  <si>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</si>
  <si>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</si>
  <si>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</si>
  <si>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</si>
  <si>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</si>
  <si>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</si>
  <si>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</si>
  <si>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</si>
  <si>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</si>
  <si>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</si>
  <si>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</si>
  <si>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</si>
  <si>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</si>
  <si>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</si>
  <si>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</si>
  <si>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</si>
  <si>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</si>
  <si>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</si>
  <si>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</si>
  <si>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</si>
  <si>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</si>
  <si>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</si>
  <si>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</si>
  <si>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</si>
  <si>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</si>
  <si>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</si>
  <si>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</si>
  <si>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</si>
  <si>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</si>
  <si>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</si>
  <si>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</si>
  <si>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</si>
  <si>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</si>
  <si>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</si>
  <si>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</si>
  <si>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</si>
  <si>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</si>
  <si>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</si>
  <si>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</si>
  <si>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</si>
  <si>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</si>
  <si>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</si>
  <si>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</si>
  <si>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</si>
  <si>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</si>
  <si>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</si>
  <si>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</si>
  <si>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</si>
  <si>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</si>
  <si>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</si>
  <si>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</si>
  <si>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</si>
  <si>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</si>
  <si>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</si>
  <si>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</si>
  <si>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</si>
  <si>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</si>
  <si>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</si>
  <si>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</si>
  <si>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</si>
  <si>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</si>
  <si>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</si>
  <si>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</si>
  <si>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</si>
  <si>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</si>
  <si>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</si>
  <si>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</si>
  <si>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</si>
  <si>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</si>
  <si>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</si>
  <si>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</si>
  <si>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</si>
  <si>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</si>
  <si>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</si>
  <si>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</si>
  <si>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</si>
  <si>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</si>
  <si>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</si>
  <si>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</si>
  <si>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</si>
  <si>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</si>
  <si>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</si>
  <si>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</si>
  <si>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</si>
  <si>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</si>
  <si>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</si>
  <si>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</si>
  <si>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</si>
  <si>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</si>
  <si>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</si>
  <si>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</si>
  <si>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</si>
  <si>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</si>
  <si>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</si>
  <si>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</si>
  <si>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</si>
  <si>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</si>
  <si>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</si>
  <si>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</si>
  <si>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</si>
  <si>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</si>
  <si>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</si>
  <si>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</si>
  <si>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</si>
  <si>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</si>
  <si>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</si>
  <si>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</si>
  <si>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</si>
  <si>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</si>
  <si>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</si>
  <si>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</si>
  <si>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</si>
  <si>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</si>
  <si>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</si>
  <si>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</si>
  <si>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</si>
  <si>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</si>
  <si>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</si>
  <si>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</si>
  <si>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</si>
  <si>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</si>
  <si>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</si>
  <si>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</si>
  <si>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</si>
  <si>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</si>
  <si>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</si>
  <si>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</si>
  <si>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</si>
  <si>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</si>
  <si>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</si>
  <si>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</si>
  <si>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</si>
  <si>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</si>
  <si>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</si>
  <si>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</si>
  <si>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</si>
  <si>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</si>
  <si>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</si>
  <si>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</si>
  <si>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</si>
  <si>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</si>
  <si>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</si>
  <si>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</si>
  <si>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</si>
  <si>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</si>
  <si>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</si>
  <si>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</si>
  <si>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</si>
  <si>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</si>
  <si>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</si>
  <si>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</si>
  <si>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</si>
  <si>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</si>
  <si>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</si>
  <si>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</si>
  <si>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</si>
  <si>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</si>
  <si>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</si>
  <si>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</si>
  <si>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</si>
  <si>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</si>
  <si>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</si>
  <si>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</si>
  <si>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</si>
  <si>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</si>
  <si>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</si>
  <si>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</si>
  <si>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</si>
  <si>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</si>
  <si>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</si>
  <si>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</si>
  <si>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</si>
  <si>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</si>
  <si>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</si>
  <si>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</si>
  <si>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</si>
  <si>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</si>
  <si>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</si>
  <si>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</si>
  <si>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</si>
  <si>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</si>
  <si>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</si>
  <si>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</si>
  <si>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</si>
  <si>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</si>
  <si>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</si>
  <si>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</si>
  <si>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</si>
  <si>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</si>
  <si>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</si>
  <si>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</si>
  <si>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</si>
  <si>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</si>
  <si>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</si>
  <si>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</si>
  <si>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</si>
  <si>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</si>
  <si>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</si>
  <si>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</si>
  <si>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</si>
  <si>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</si>
  <si>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</si>
  <si>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</si>
  <si>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</si>
  <si>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</si>
  <si>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</si>
  <si>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</si>
  <si>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</si>
  <si>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</si>
  <si>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</si>
  <si>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</si>
  <si>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</si>
  <si>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</si>
  <si>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</si>
  <si>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</si>
  <si>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</si>
  <si>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</si>
  <si>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</si>
  <si>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</si>
  <si>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</si>
  <si>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</si>
  <si>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</si>
  <si>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</si>
  <si>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</si>
  <si>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</si>
  <si>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</si>
  <si>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</si>
  <si>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</si>
  <si>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</si>
  <si>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</si>
  <si>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</si>
  <si>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</si>
  <si>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</si>
  <si>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</si>
  <si>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</si>
  <si>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</si>
  <si>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</si>
  <si>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</si>
  <si>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</si>
  <si>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</si>
  <si>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</si>
  <si>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</si>
  <si>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</si>
  <si>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</si>
  <si>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</si>
  <si>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</si>
  <si>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</si>
  <si>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</si>
  <si>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</si>
  <si>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</si>
  <si>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</si>
  <si>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</si>
  <si>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</si>
  <si>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</si>
  <si>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</si>
  <si>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</si>
  <si>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</si>
  <si>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</si>
  <si>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</si>
  <si>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</si>
  <si>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</si>
  <si>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</si>
  <si>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</si>
  <si>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</si>
  <si>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</si>
  <si>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</si>
  <si>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</si>
  <si>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</si>
  <si>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</si>
  <si>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</si>
  <si>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</si>
  <si>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</si>
  <si>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</si>
  <si>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</si>
  <si>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</si>
  <si>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</si>
  <si>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</si>
  <si>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</si>
  <si>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</si>
  <si>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</si>
  <si>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</si>
  <si>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</si>
  <si>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</si>
  <si>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</si>
  <si>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</si>
  <si>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</si>
  <si>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</si>
  <si>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</si>
  <si>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</si>
  <si>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</si>
  <si>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</si>
  <si>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</si>
  <si>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</si>
  <si>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</si>
  <si>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</si>
  <si>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</si>
  <si>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</si>
  <si>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</si>
  <si>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</si>
  <si>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</si>
  <si>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</si>
  <si>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</si>
  <si>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</si>
  <si>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</si>
  <si>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</si>
  <si>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</si>
  <si>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</si>
  <si>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</si>
  <si>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</si>
  <si>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</si>
  <si>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</si>
  <si>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</si>
  <si>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</si>
  <si>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</si>
  <si>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</si>
  <si>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</si>
  <si>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</si>
  <si>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</si>
  <si>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</si>
  <si>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</si>
  <si>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</si>
  <si>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</si>
  <si>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</si>
  <si>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</si>
  <si>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</si>
  <si>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</si>
  <si>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</si>
  <si>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</si>
  <si>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</si>
  <si>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</si>
  <si>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</si>
  <si>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</si>
  <si>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</si>
  <si>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</si>
  <si>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</si>
  <si>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</si>
  <si>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</si>
  <si>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</si>
  <si>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</si>
  <si>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</si>
  <si>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</si>
  <si>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</si>
  <si>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</si>
  <si>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</si>
  <si>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</si>
  <si>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</si>
  <si>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</si>
  <si>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</si>
  <si>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</si>
  <si>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</si>
  <si>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</si>
  <si>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</si>
  <si>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</si>
  <si>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</si>
  <si>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</si>
  <si>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</si>
  <si>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</si>
  <si>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</si>
  <si>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</si>
  <si>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</si>
  <si>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</si>
  <si>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</si>
  <si>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</si>
  <si>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</si>
  <si>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</si>
  <si>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</si>
  <si>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</si>
  <si>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</si>
  <si>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</si>
  <si>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</si>
  <si>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</si>
  <si>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</si>
  <si>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</si>
  <si>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</si>
  <si>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</si>
  <si>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</si>
  <si>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</si>
  <si>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</si>
  <si>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</si>
  <si>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</si>
  <si>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</si>
  <si>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</si>
  <si>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</si>
  <si>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</si>
  <si>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</si>
  <si>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</si>
  <si>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</si>
  <si>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</si>
  <si>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</si>
  <si>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</si>
  <si>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</si>
  <si>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</si>
  <si>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</si>
  <si>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</si>
  <si>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</si>
  <si>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</si>
  <si>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</si>
  <si>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</si>
  <si>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</si>
  <si>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</si>
  <si>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</si>
  <si>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</si>
  <si>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</si>
  <si>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</si>
  <si>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</si>
  <si>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</si>
  <si>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</si>
  <si>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</si>
  <si>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</si>
  <si>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</si>
  <si>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</si>
  <si>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</si>
  <si>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</si>
  <si>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</si>
  <si>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</si>
  <si>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</si>
  <si>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</si>
  <si>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</si>
  <si>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</si>
  <si>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</si>
  <si>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</si>
  <si>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</si>
  <si>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</si>
  <si>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</si>
  <si>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</si>
  <si>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</si>
  <si>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</si>
  <si>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</si>
  <si>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</si>
  <si>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</si>
  <si>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</si>
  <si>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</si>
  <si>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</si>
  <si>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</si>
  <si>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</si>
  <si>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</si>
  <si>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</si>
  <si>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</si>
  <si>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</si>
  <si>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</si>
  <si>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</si>
  <si>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</si>
  <si>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</si>
  <si>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</si>
  <si>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</si>
  <si>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</si>
  <si>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</si>
  <si>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</si>
  <si>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</si>
  <si>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</si>
  <si>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</si>
  <si>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</si>
  <si>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</si>
  <si>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</si>
  <si>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</si>
  <si>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</si>
  <si>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</si>
  <si>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</si>
  <si>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</si>
  <si>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</si>
  <si>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</si>
  <si>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</si>
  <si>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</si>
  <si>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</si>
  <si>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</si>
  <si>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</si>
  <si>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</si>
  <si>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</si>
  <si>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</si>
  <si>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</si>
  <si>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</si>
  <si>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</si>
  <si>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</si>
  <si>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</si>
  <si>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</si>
  <si>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</si>
  <si>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</si>
  <si>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</si>
  <si>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</si>
  <si>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</si>
  <si>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</si>
  <si>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</si>
  <si>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</si>
  <si>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</si>
  <si>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</si>
  <si>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</si>
  <si>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</si>
  <si>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</si>
  <si>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</si>
  <si>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</si>
  <si>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</si>
  <si>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</si>
  <si>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</si>
  <si>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</si>
  <si>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</si>
  <si>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</si>
  <si>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</si>
  <si>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</si>
  <si>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</si>
  <si>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</si>
  <si>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</si>
  <si>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</si>
  <si>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</si>
  <si>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</si>
  <si>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</si>
  <si>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</si>
  <si>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</si>
  <si>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</si>
  <si>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</si>
  <si>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</si>
  <si>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</si>
  <si>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</si>
  <si>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</si>
  <si>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</si>
  <si>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</si>
  <si>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</si>
  <si>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</si>
  <si>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</si>
  <si>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</si>
  <si>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</si>
  <si>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</si>
  <si>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</si>
  <si>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</si>
  <si>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</si>
  <si>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</si>
  <si>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</si>
  <si>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</si>
  <si>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</si>
  <si>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</si>
  <si>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</si>
  <si>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</si>
  <si>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</si>
  <si>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</si>
  <si>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</si>
  <si>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</si>
  <si>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</si>
  <si>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</si>
  <si>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</si>
  <si>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</si>
  <si>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</si>
  <si>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</si>
  <si>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</si>
  <si>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</si>
  <si>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</si>
  <si>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</si>
  <si>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</si>
  <si>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</si>
  <si>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</si>
  <si>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</si>
  <si>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</si>
  <si>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</si>
  <si>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</si>
  <si>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</si>
  <si>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</si>
  <si>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</si>
  <si>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</si>
  <si>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</si>
  <si>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</si>
  <si>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</si>
  <si>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</si>
  <si>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</si>
  <si>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</si>
  <si>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</si>
  <si>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</si>
  <si>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</si>
  <si>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</si>
  <si>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</si>
  <si>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</si>
  <si>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</si>
  <si>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</si>
  <si>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</si>
  <si>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</si>
  <si>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</si>
  <si>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</si>
  <si>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</si>
  <si>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</si>
  <si>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</si>
  <si>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</si>
  <si>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</si>
  <si>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</si>
  <si>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</si>
  <si>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</si>
  <si>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</si>
  <si>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</si>
  <si>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</si>
  <si>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</si>
  <si>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</si>
  <si>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</si>
  <si>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</si>
  <si>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</si>
  <si>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</si>
  <si>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</si>
  <si>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</si>
  <si>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</si>
  <si>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</si>
  <si>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</si>
  <si>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</si>
  <si>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</si>
  <si>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</si>
  <si>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</si>
  <si>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</si>
  <si>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</si>
  <si>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</si>
  <si>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</si>
  <si>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</si>
  <si>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</si>
  <si>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</si>
  <si>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</si>
  <si>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</si>
  <si>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</si>
  <si>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</si>
  <si>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</si>
  <si>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</si>
  <si>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</si>
  <si>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</si>
  <si>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</si>
  <si>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</si>
  <si>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</si>
  <si>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</si>
  <si>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</si>
  <si>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</si>
  <si>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</si>
  <si>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</si>
  <si>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</si>
  <si>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</si>
  <si>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</si>
  <si>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</si>
  <si>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</si>
  <si>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</si>
  <si>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</si>
  <si>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</si>
  <si>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</si>
  <si>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</si>
  <si>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</si>
  <si>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</si>
  <si>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</si>
  <si>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</si>
  <si>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</si>
  <si>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</si>
  <si>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</si>
  <si>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</si>
  <si>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</si>
  <si>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</si>
  <si>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</si>
  <si>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</si>
  <si>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</si>
  <si>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</si>
  <si>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</si>
  <si>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</si>
  <si>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</si>
  <si>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</si>
  <si>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</si>
  <si>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</si>
  <si>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</si>
  <si>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</si>
  <si>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</si>
  <si>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</si>
  <si>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</si>
  <si>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</si>
  <si>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</si>
  <si>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</si>
  <si>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</si>
  <si>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</si>
  <si>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</si>
  <si>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</si>
  <si>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</si>
  <si>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</si>
  <si>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</si>
  <si>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</si>
  <si>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</si>
  <si>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</si>
  <si>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</si>
  <si>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</si>
  <si>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</si>
  <si>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</si>
  <si>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</si>
  <si>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</si>
  <si>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</si>
  <si>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</si>
  <si>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</si>
  <si>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</si>
  <si>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</si>
  <si>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</si>
  <si>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</si>
  <si>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</si>
  <si>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</si>
  <si>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</si>
  <si>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</si>
  <si>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</si>
  <si>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</si>
  <si>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</si>
  <si>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</si>
  <si>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</si>
  <si>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</si>
  <si>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</si>
  <si>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</si>
  <si>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</si>
  <si>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</si>
  <si>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</si>
  <si>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</si>
  <si>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</si>
  <si>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</si>
  <si>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</si>
  <si>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</si>
  <si>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</si>
  <si>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</si>
  <si>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</si>
  <si>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</si>
  <si>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</si>
  <si>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</si>
  <si>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</si>
  <si>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</si>
  <si>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</si>
  <si>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</si>
  <si>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</si>
  <si>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</si>
  <si>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</si>
  <si>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</si>
  <si>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</si>
  <si>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</si>
  <si>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</si>
  <si>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</si>
  <si>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</si>
  <si>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</si>
  <si>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</si>
  <si>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</si>
  <si>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</si>
  <si>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</si>
  <si>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</si>
  <si>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</si>
  <si>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</si>
  <si>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</si>
  <si>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</si>
  <si>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</si>
  <si>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</si>
  <si>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</si>
  <si>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</si>
  <si>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</si>
  <si>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</si>
  <si>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</si>
  <si>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</si>
  <si>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</si>
  <si>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</si>
  <si>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</si>
  <si>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</si>
  <si>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</si>
  <si>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</si>
  <si>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</si>
  <si>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</si>
  <si>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</si>
  <si>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</si>
  <si>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</si>
  <si>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</si>
  <si>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</si>
  <si>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</si>
  <si>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</si>
  <si>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</si>
  <si>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</si>
  <si>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</si>
  <si>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</si>
  <si>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</si>
  <si>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</si>
  <si>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</si>
  <si>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</si>
  <si>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</si>
  <si>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</si>
  <si>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</si>
  <si>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</si>
  <si>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</si>
  <si>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</si>
  <si>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</si>
  <si>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</si>
  <si>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</si>
  <si>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</si>
  <si>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</si>
  <si>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</si>
  <si>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</si>
  <si>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</si>
  <si>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</si>
  <si>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</si>
  <si>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</si>
  <si>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</si>
  <si>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</si>
  <si>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</si>
  <si>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</si>
  <si>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</si>
  <si>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</si>
  <si>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</si>
  <si>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</si>
  <si>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</si>
  <si>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</si>
  <si>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</si>
  <si>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</si>
  <si>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</si>
  <si>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</si>
  <si>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</si>
  <si>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</si>
  <si>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</si>
  <si>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</si>
  <si>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</si>
  <si>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</si>
  <si>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</si>
  <si>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</si>
  <si>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</si>
  <si>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</si>
  <si>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</si>
  <si>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</si>
  <si>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</si>
  <si>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</si>
  <si>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</si>
  <si>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</si>
  <si>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</si>
  <si>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</si>
  <si>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</si>
  <si>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</si>
  <si>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</si>
  <si>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</si>
  <si>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</si>
  <si>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</si>
  <si>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</si>
  <si>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</si>
  <si>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</si>
  <si>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</si>
  <si>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</si>
  <si>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</si>
  <si>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</si>
  <si>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</si>
  <si>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</si>
  <si>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</si>
  <si>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</si>
  <si>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</si>
  <si>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</si>
  <si>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</si>
  <si>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</si>
  <si>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</si>
  <si>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</si>
  <si>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</si>
  <si>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</si>
  <si>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</si>
  <si>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</si>
  <si>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</si>
  <si>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</si>
  <si>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</si>
  <si>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</si>
  <si>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</si>
  <si>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</si>
  <si>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</si>
  <si>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</si>
  <si>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</si>
  <si>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</si>
  <si>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</si>
  <si>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</si>
  <si>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</si>
  <si>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</si>
  <si>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</si>
  <si>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</si>
  <si>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</si>
  <si>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</si>
  <si>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</si>
  <si>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</si>
  <si>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</si>
  <si>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</si>
  <si>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</si>
  <si>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</si>
  <si>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</si>
  <si>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</si>
  <si>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</si>
  <si>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</si>
  <si>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</si>
  <si>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</si>
  <si>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</si>
  <si>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</si>
  <si>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</si>
  <si>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</si>
  <si>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</si>
  <si>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</si>
  <si>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</si>
  <si>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</si>
  <si>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</si>
  <si>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</si>
  <si>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</si>
  <si>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</si>
  <si>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</si>
  <si>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</si>
  <si>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</si>
  <si>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</si>
  <si>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</si>
  <si>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</si>
  <si>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</si>
  <si>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</si>
  <si>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</si>
  <si>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</si>
  <si>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</si>
  <si>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</si>
  <si>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</si>
  <si>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</si>
  <si>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</si>
  <si>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</si>
  <si>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</si>
  <si>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</si>
  <si>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</si>
  <si>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</si>
  <si>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</si>
  <si>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</si>
  <si>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</si>
  <si>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</si>
  <si>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</si>
  <si>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</si>
  <si>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</si>
  <si>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</si>
  <si>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</si>
  <si>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</si>
  <si>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</si>
  <si>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</si>
  <si>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</si>
  <si>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</si>
  <si>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</si>
  <si>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</si>
  <si>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</si>
  <si>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</si>
  <si>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</si>
  <si>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</si>
  <si>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</si>
  <si>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</si>
  <si>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</si>
  <si>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</si>
  <si>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</si>
  <si>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</si>
  <si>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</si>
  <si>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</si>
  <si>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</si>
  <si>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</si>
  <si>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</si>
  <si>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</si>
  <si>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</si>
  <si>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</si>
  <si>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</si>
  <si>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</si>
  <si>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</si>
  <si>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</si>
  <si>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</si>
  <si>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</si>
  <si>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</si>
  <si>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</si>
  <si>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</si>
  <si>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</si>
  <si>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</si>
  <si>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</si>
  <si>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</si>
  <si>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</si>
  <si>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</si>
  <si>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</si>
  <si>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</si>
  <si>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</si>
  <si>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</si>
  <si>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</si>
  <si>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</si>
  <si>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</si>
  <si>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</si>
  <si>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</si>
  <si>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</si>
  <si>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</si>
  <si>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</si>
  <si>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</si>
  <si>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</si>
  <si>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</si>
  <si>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</si>
  <si>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</si>
  <si>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</si>
  <si>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</si>
  <si>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</si>
  <si>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</si>
  <si>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</si>
  <si>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</si>
  <si>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</si>
  <si>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</si>
  <si>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</si>
  <si>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</si>
  <si>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</si>
  <si>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</si>
  <si>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</si>
  <si>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</si>
  <si>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</si>
  <si>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</si>
  <si>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</si>
  <si>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</si>
  <si>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</si>
  <si>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</si>
  <si>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</si>
  <si>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</si>
  <si>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</si>
  <si>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</si>
  <si>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</si>
  <si>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</si>
  <si>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</si>
  <si>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</si>
  <si>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</si>
  <si>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</si>
  <si>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</si>
  <si>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</si>
  <si>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</si>
  <si>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</si>
  <si>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</si>
  <si>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</si>
  <si>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</si>
  <si>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</si>
  <si>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</si>
  <si>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</si>
  <si>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</si>
  <si>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</si>
  <si>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</si>
  <si>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</si>
  <si>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</si>
  <si>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</si>
  <si>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</si>
  <si>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</si>
  <si>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</si>
  <si>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</si>
  <si>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</si>
  <si>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</si>
  <si>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</si>
  <si>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</si>
  <si>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</si>
  <si>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</si>
  <si>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</si>
  <si>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</si>
  <si>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</si>
  <si>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</si>
  <si>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</si>
  <si>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</si>
  <si>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</si>
  <si>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</si>
  <si>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</si>
  <si>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</si>
  <si>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</si>
  <si>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</si>
  <si>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</si>
  <si>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</si>
  <si>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</si>
  <si>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</si>
  <si>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</si>
  <si>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</si>
  <si>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</si>
  <si>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</si>
  <si>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</si>
  <si>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</si>
  <si>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</si>
  <si>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</si>
  <si>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</si>
  <si>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</si>
  <si>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</si>
  <si>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</si>
  <si>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</si>
  <si>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</si>
  <si>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</si>
  <si>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</si>
  <si>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</si>
  <si>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</si>
  <si>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</si>
  <si>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</si>
  <si>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</si>
  <si>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</si>
  <si>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</si>
  <si>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</si>
  <si>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</si>
  <si>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</si>
  <si>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</si>
  <si>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</si>
  <si>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</si>
  <si>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</si>
  <si>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</si>
  <si>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</si>
  <si>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</si>
  <si>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</si>
  <si>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</si>
  <si>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</si>
  <si>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</si>
  <si>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</si>
  <si>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</si>
  <si>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</si>
  <si>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</si>
  <si>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</si>
  <si>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</si>
  <si>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</si>
  <si>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</si>
  <si>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</si>
  <si>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</si>
  <si>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</si>
  <si>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</si>
  <si>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</si>
  <si>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</si>
  <si>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</si>
  <si>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</si>
  <si>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</si>
  <si>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</si>
  <si>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</si>
  <si>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</si>
  <si>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</si>
  <si>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</si>
  <si>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</si>
  <si>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</si>
  <si>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</si>
  <si>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</si>
  <si>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</si>
  <si>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</si>
  <si>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</si>
  <si>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</si>
  <si>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</si>
  <si>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</si>
  <si>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</si>
  <si>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</si>
  <si>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</si>
  <si>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</si>
  <si>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</si>
  <si>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</si>
  <si>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</si>
  <si>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</si>
  <si>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</si>
  <si>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</si>
  <si>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</si>
  <si>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</si>
  <si>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</si>
  <si>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</si>
  <si>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</si>
  <si>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</si>
  <si>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</si>
  <si>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</si>
  <si>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</si>
  <si>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</si>
  <si>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</si>
  <si>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</si>
  <si>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</si>
  <si>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</si>
  <si>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</si>
  <si>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</si>
  <si>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</si>
  <si>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</si>
  <si>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</si>
  <si>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</si>
  <si>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</si>
  <si>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</si>
  <si>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</si>
  <si>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</si>
  <si>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</si>
  <si>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</si>
  <si>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</si>
  <si>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</si>
  <si>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</si>
  <si>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</si>
  <si>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</si>
  <si>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</si>
  <si>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</si>
  <si>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</si>
  <si>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</si>
  <si>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</si>
  <si>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</si>
  <si>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</si>
  <si>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</si>
  <si>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</si>
  <si>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</si>
  <si>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</si>
  <si>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</si>
  <si>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</si>
  <si>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</si>
  <si>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</si>
  <si>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</si>
  <si>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</si>
  <si>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</si>
  <si>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</si>
  <si>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</si>
  <si>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</si>
  <si>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</si>
  <si>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</si>
  <si>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</si>
  <si>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</si>
  <si>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</si>
  <si>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</si>
  <si>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</si>
  <si>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</si>
  <si>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</si>
  <si>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</si>
  <si>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</si>
  <si>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</si>
  <si>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</si>
  <si>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</si>
  <si>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</si>
  <si>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</si>
  <si>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</si>
  <si>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</si>
  <si>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</si>
  <si>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</si>
  <si>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</si>
  <si>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</si>
  <si>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</si>
  <si>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</si>
  <si>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</si>
  <si>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</si>
  <si>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</si>
  <si>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</si>
  <si>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</si>
  <si>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</si>
  <si>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</si>
  <si>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</si>
  <si>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</si>
  <si>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</si>
  <si>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</si>
  <si>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</si>
  <si>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</si>
  <si>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</si>
  <si>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</si>
  <si>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</si>
  <si>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</si>
  <si>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</si>
  <si>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</si>
  <si>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</si>
  <si>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</si>
  <si>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</si>
  <si>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</si>
  <si>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</si>
  <si>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</si>
  <si>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</si>
  <si>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</si>
  <si>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</si>
  <si>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</si>
  <si>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</si>
  <si>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</si>
  <si>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</si>
  <si>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</si>
  <si>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</si>
  <si>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</si>
  <si>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</si>
  <si>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</si>
  <si>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</si>
  <si>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</si>
  <si>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</si>
  <si>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</si>
  <si>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</si>
  <si>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</si>
  <si>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</si>
  <si>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</si>
  <si>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</si>
  <si>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</si>
  <si>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</si>
  <si>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</si>
  <si>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</si>
  <si>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</si>
  <si>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</si>
  <si>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</si>
  <si>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</si>
  <si>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</si>
  <si>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</si>
  <si>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</si>
  <si>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</si>
  <si>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</si>
  <si>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</si>
  <si>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</si>
  <si>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</si>
  <si>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</si>
  <si>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</si>
  <si>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</si>
  <si>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</si>
  <si>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</si>
  <si>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</si>
  <si>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</si>
  <si>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</si>
  <si>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</si>
  <si>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</si>
  <si>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</si>
  <si>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</si>
  <si>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</si>
  <si>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</si>
  <si>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</si>
  <si>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</si>
  <si>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</si>
  <si>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</si>
  <si>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</si>
  <si>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</si>
  <si>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</si>
  <si>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</si>
  <si>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</si>
  <si>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</si>
  <si>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</si>
  <si>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</si>
  <si>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</si>
  <si>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</si>
  <si>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</si>
  <si>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</si>
  <si>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</si>
  <si>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</si>
  <si>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</si>
  <si>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</si>
  <si>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</si>
  <si>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</si>
  <si>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</si>
  <si>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</si>
  <si>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</si>
  <si>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</si>
  <si>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</si>
  <si>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</si>
  <si>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</si>
  <si>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</si>
  <si>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</si>
  <si>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</si>
  <si>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</si>
  <si>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</si>
  <si>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</si>
  <si>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</si>
  <si>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</si>
  <si>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</si>
  <si>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</si>
  <si>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</si>
  <si>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</si>
  <si>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</si>
  <si>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</si>
  <si>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</si>
  <si>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</si>
  <si>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</si>
  <si>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</si>
  <si>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</si>
  <si>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</si>
  <si>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</si>
  <si>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</si>
  <si>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</si>
  <si>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</si>
  <si>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</si>
  <si>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</si>
  <si>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</si>
  <si>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</si>
  <si>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</si>
  <si>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</si>
  <si>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</si>
  <si>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</si>
  <si>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</si>
  <si>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</si>
  <si>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</si>
  <si>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</si>
  <si>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</si>
  <si>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</si>
  <si>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</si>
  <si>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</si>
  <si>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</si>
  <si>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</si>
  <si>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</si>
  <si>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</si>
  <si>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</si>
  <si>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</si>
  <si>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</si>
  <si>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</si>
  <si>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</si>
  <si>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</si>
  <si>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</si>
  <si>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</si>
  <si>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</si>
  <si>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</si>
  <si>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</si>
  <si>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</si>
  <si>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</si>
  <si>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</si>
  <si>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</si>
  <si>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</si>
  <si>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</si>
  <si>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</si>
  <si>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</si>
  <si>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</si>
  <si>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</si>
  <si>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</si>
  <si>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</si>
  <si>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</si>
  <si>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</si>
  <si>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</si>
  <si>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</si>
  <si>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</si>
  <si>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</si>
  <si>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</si>
  <si>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</si>
  <si>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</si>
  <si>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</si>
  <si>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</si>
  <si>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</si>
  <si>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</si>
  <si>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</si>
  <si>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</si>
  <si>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</si>
  <si>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</si>
  <si>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</si>
  <si>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</si>
  <si>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</si>
  <si>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</si>
  <si>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</si>
  <si>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</si>
  <si>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</si>
  <si>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</si>
  <si>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</si>
  <si>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</si>
  <si>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</si>
  <si>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</si>
  <si>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</si>
  <si>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</si>
  <si>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</si>
  <si>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</si>
  <si>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</si>
  <si>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</si>
  <si>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</si>
  <si>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</si>
  <si>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</si>
  <si>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</si>
  <si>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</si>
  <si>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</si>
  <si>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</si>
  <si>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</si>
  <si>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</si>
  <si>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</si>
  <si>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</si>
  <si>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</si>
  <si>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</si>
  <si>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</si>
  <si>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</si>
  <si>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</si>
  <si>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</si>
  <si>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</si>
  <si>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</si>
  <si>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</si>
  <si>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</si>
  <si>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</si>
  <si>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</si>
  <si>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</si>
  <si>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</si>
  <si>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</si>
  <si>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</si>
  <si>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</si>
  <si>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</si>
  <si>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</si>
  <si>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</si>
  <si>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</si>
  <si>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</si>
  <si>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</si>
  <si>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</si>
  <si>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</si>
  <si>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</si>
  <si>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</si>
  <si>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</si>
  <si>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</si>
  <si>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</si>
  <si>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</si>
  <si>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</si>
  <si>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</si>
  <si>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</si>
  <si>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</si>
  <si>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</si>
  <si>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</si>
  <si>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</si>
  <si>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</si>
  <si>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</si>
  <si>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</si>
  <si>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</si>
  <si>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</si>
  <si>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</si>
  <si>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</si>
  <si>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</si>
  <si>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</si>
  <si>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</si>
  <si>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</si>
  <si>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</si>
  <si>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</si>
  <si>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</si>
  <si>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</si>
  <si>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</si>
  <si>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</si>
  <si>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</si>
  <si>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</si>
  <si>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</si>
  <si>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</si>
  <si>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</si>
  <si>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</si>
  <si>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</si>
  <si>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</si>
  <si>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</si>
  <si>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</si>
  <si>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</si>
  <si>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</si>
  <si>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</si>
  <si>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</si>
  <si>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</si>
  <si>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</si>
  <si>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</si>
  <si>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</si>
  <si>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</si>
  <si>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</si>
  <si>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</si>
  <si>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</si>
  <si>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</si>
  <si>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</si>
  <si>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</si>
  <si>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</si>
  <si>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</si>
  <si>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</si>
  <si>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</si>
  <si>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</si>
  <si>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</si>
  <si>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</si>
  <si>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</si>
  <si>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</si>
  <si>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</si>
  <si>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</si>
  <si>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</si>
  <si>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</si>
  <si>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</si>
  <si>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</si>
  <si>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</si>
  <si>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</si>
  <si>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</si>
  <si>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</si>
  <si>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</si>
  <si>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</si>
  <si>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</si>
  <si>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</si>
  <si>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</si>
  <si>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</si>
  <si>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</si>
  <si>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</si>
  <si>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</si>
  <si>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</si>
  <si>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</si>
  <si>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</si>
  <si>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</si>
  <si>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</si>
  <si>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</si>
  <si>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</si>
  <si>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</si>
  <si>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</si>
  <si>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</si>
  <si>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</si>
  <si>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</si>
  <si>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</si>
  <si>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</si>
  <si>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</si>
  <si>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</si>
  <si>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</si>
  <si>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</si>
  <si>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</si>
  <si>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</si>
  <si>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</si>
  <si>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</si>
  <si>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</si>
  <si>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</si>
  <si>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</si>
  <si>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</si>
  <si>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</si>
  <si>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</si>
  <si>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</si>
  <si>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</si>
  <si>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</si>
  <si>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</si>
  <si>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</si>
  <si>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</si>
  <si>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</si>
  <si>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</si>
  <si>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</si>
  <si>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</si>
  <si>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</si>
  <si>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</si>
  <si>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</si>
  <si>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</si>
  <si>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</si>
  <si>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</si>
  <si>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</si>
  <si>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</si>
  <si>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</si>
  <si>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</si>
  <si>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</si>
  <si>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</si>
  <si>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</si>
  <si>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</si>
  <si>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</si>
  <si>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</si>
  <si>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</si>
  <si>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</si>
  <si>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</si>
  <si>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</si>
  <si>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</si>
  <si>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</si>
  <si>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</si>
  <si>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</si>
  <si>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</si>
  <si>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</si>
  <si>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</si>
  <si>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</si>
  <si>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</si>
  <si>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</si>
  <si>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</si>
  <si>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</si>
  <si>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</si>
  <si>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</si>
  <si>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</si>
  <si>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</si>
  <si>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</si>
  <si>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</si>
  <si>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</si>
  <si>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</si>
  <si>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</si>
  <si>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</si>
  <si>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</si>
  <si>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</si>
  <si>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</si>
  <si>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</si>
  <si>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</si>
  <si>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</si>
  <si>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</si>
  <si>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</si>
  <si>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</si>
  <si>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</si>
  <si>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</si>
  <si>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</si>
  <si>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</si>
  <si>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</si>
  <si>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</si>
  <si>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</si>
  <si>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</si>
  <si>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</si>
  <si>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</si>
  <si>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</si>
  <si>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</si>
  <si>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</si>
  <si>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</si>
  <si>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</si>
  <si>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</si>
  <si>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</si>
  <si>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</si>
  <si>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</si>
  <si>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</si>
  <si>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</si>
  <si>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</si>
  <si>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</si>
  <si>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</si>
  <si>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</si>
  <si>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</si>
  <si>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</si>
  <si>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</si>
  <si>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</si>
  <si>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</si>
  <si>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</si>
  <si>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</si>
  <si>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</si>
  <si>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</si>
  <si>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</si>
  <si>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</si>
  <si>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</si>
  <si>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</si>
  <si>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</si>
  <si>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</si>
  <si>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</si>
  <si>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</si>
  <si>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</si>
  <si>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</si>
  <si>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</si>
  <si>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</si>
  <si>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</si>
  <si>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</si>
  <si>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</si>
  <si>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</si>
  <si>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</si>
  <si>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</si>
  <si>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</si>
  <si>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</si>
  <si>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</si>
  <si>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</si>
  <si>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</si>
  <si>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</si>
  <si>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</si>
  <si>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</si>
  <si>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</si>
  <si>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</si>
  <si>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</si>
  <si>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</si>
  <si>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</si>
  <si>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</si>
  <si>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</si>
  <si>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</si>
  <si>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</si>
  <si>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</si>
  <si>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</si>
  <si>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</si>
  <si>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</si>
  <si>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</si>
  <si>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</si>
  <si>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</si>
  <si>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</si>
  <si>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</si>
  <si>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</si>
  <si>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</si>
  <si>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</si>
  <si>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</si>
  <si>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</si>
  <si>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</si>
  <si>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</si>
  <si>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</si>
  <si>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</si>
  <si>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</si>
  <si>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</si>
  <si>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</si>
  <si>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</si>
  <si>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</si>
  <si>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</si>
  <si>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</si>
  <si>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</si>
  <si>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</si>
  <si>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</si>
  <si>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</si>
  <si>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</si>
  <si>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</si>
  <si>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</si>
  <si>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</si>
  <si>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</si>
  <si>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</si>
  <si>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</si>
  <si>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</si>
  <si>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</si>
  <si>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</si>
  <si>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</si>
  <si>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</si>
  <si>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</si>
  <si>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</si>
  <si>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</si>
  <si>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</si>
  <si>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</si>
  <si>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</si>
  <si>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</si>
  <si>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</si>
  <si>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</si>
  <si>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</si>
  <si>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</si>
  <si>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</si>
  <si>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</si>
  <si>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</si>
  <si>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</si>
  <si>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</si>
  <si>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</si>
  <si>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</si>
  <si>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</si>
  <si>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</si>
  <si>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</si>
  <si>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</si>
  <si>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</si>
  <si>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</si>
  <si>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</si>
  <si>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</si>
  <si>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</si>
  <si>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</si>
  <si>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</si>
  <si>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</si>
  <si>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</si>
  <si>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</si>
  <si>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</si>
  <si>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</si>
  <si>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</si>
  <si>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</si>
  <si>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</si>
  <si>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</si>
  <si>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</si>
  <si>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</si>
  <si>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</si>
  <si>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</si>
  <si>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</si>
  <si>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</si>
  <si>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</si>
  <si>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</si>
  <si>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</si>
  <si>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</si>
  <si>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</si>
  <si>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</si>
  <si>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</si>
  <si>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</si>
  <si>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</si>
  <si>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</si>
  <si>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</si>
  <si>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</si>
  <si>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</si>
  <si>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</si>
  <si>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</si>
  <si>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</si>
  <si>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</si>
  <si>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</si>
  <si>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</si>
  <si>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</si>
  <si>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</si>
  <si>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</si>
  <si>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</si>
  <si>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</si>
  <si>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</si>
  <si>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</si>
  <si>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</si>
  <si>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</si>
  <si>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</si>
  <si>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</si>
  <si>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</si>
  <si>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</si>
  <si>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</si>
  <si>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</si>
  <si>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</si>
  <si>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</si>
  <si>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</si>
  <si>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</si>
  <si>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</si>
  <si>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</si>
  <si>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</si>
  <si>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</si>
  <si>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</si>
  <si>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</si>
  <si>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</si>
  <si>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</si>
  <si>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</si>
  <si>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</si>
  <si>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</si>
  <si>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</si>
  <si>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</si>
  <si>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</si>
  <si>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</si>
  <si>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</si>
  <si>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</si>
  <si>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</si>
  <si>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</si>
  <si>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</si>
  <si>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</si>
  <si>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</si>
  <si>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</si>
  <si>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</si>
  <si>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</si>
  <si>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</si>
  <si>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</si>
  <si>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</si>
  <si>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</si>
  <si>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</si>
  <si>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</si>
  <si>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</si>
  <si>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</si>
  <si>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</si>
  <si>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</si>
  <si>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</si>
  <si>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</si>
  <si>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</si>
  <si>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</si>
  <si>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</si>
  <si>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</si>
  <si>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</si>
  <si>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</si>
  <si>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</si>
  <si>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</si>
  <si>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</si>
  <si>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</si>
  <si>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</si>
  <si>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</si>
  <si>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</si>
  <si>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</si>
  <si>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</si>
  <si>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</si>
  <si>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</si>
  <si>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</si>
  <si>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</si>
  <si>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</si>
  <si>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</si>
  <si>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</si>
  <si>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</si>
  <si>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</si>
  <si>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</si>
  <si>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</si>
  <si>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</si>
  <si>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</si>
  <si>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</si>
  <si>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</si>
  <si>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</si>
  <si>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</si>
  <si>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</si>
  <si>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</si>
  <si>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</si>
  <si>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</si>
  <si>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</si>
  <si>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</si>
  <si>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</si>
  <si>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</si>
  <si>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</si>
  <si>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</si>
  <si>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</si>
  <si>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</si>
  <si>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</si>
  <si>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</si>
  <si>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</si>
  <si>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</si>
  <si>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</si>
  <si>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</si>
  <si>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</si>
  <si>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</si>
  <si>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</si>
  <si>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</si>
  <si>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</si>
  <si>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</si>
  <si>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</si>
  <si>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</si>
  <si>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</si>
  <si>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</si>
  <si>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</si>
  <si>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</si>
  <si>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</si>
  <si>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</si>
  <si>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</si>
  <si>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</si>
  <si>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</si>
  <si>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</si>
  <si>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</si>
  <si>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</si>
  <si>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</si>
  <si>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</si>
  <si>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</si>
  <si>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</si>
  <si>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</si>
  <si>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</si>
  <si>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</si>
  <si>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</si>
  <si>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</si>
  <si>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</si>
  <si>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</si>
  <si>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</si>
  <si>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</si>
  <si>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</si>
  <si>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</si>
  <si>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</si>
  <si>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</si>
  <si>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</si>
  <si>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</si>
  <si>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</si>
  <si>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</si>
  <si>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</si>
  <si>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</si>
  <si>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</si>
  <si>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</si>
  <si>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</si>
  <si>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</si>
  <si>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</si>
  <si>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</si>
  <si>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</si>
  <si>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</si>
  <si>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</si>
  <si>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</si>
  <si>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</si>
  <si>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</si>
  <si>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</si>
  <si>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</si>
  <si>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</si>
  <si>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</si>
  <si>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</si>
  <si>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</si>
  <si>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</si>
  <si>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</si>
  <si>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</si>
  <si>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</si>
  <si>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</si>
  <si>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</si>
  <si>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</si>
  <si>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</si>
  <si>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</si>
  <si>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</si>
  <si>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</si>
  <si>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</si>
  <si>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</si>
  <si>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</si>
  <si>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</si>
  <si>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</si>
  <si>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</si>
  <si>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</si>
  <si>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</si>
  <si>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</si>
  <si>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</si>
  <si>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</si>
  <si>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</si>
  <si>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</si>
  <si>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</si>
  <si>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</si>
  <si>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</si>
  <si>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</si>
  <si>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</si>
  <si>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</si>
  <si>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</si>
  <si>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</si>
  <si>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</si>
  <si>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</si>
  <si>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</si>
  <si>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</si>
  <si>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</si>
  <si>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</si>
  <si>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</si>
  <si>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</si>
  <si>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</si>
  <si>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</si>
  <si>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</si>
  <si>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</si>
  <si>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</si>
  <si>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</si>
  <si>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</si>
  <si>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</si>
  <si>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</si>
  <si>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</si>
  <si>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</si>
  <si>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</si>
  <si>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</si>
  <si>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</si>
  <si>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</si>
  <si>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</si>
  <si>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</si>
  <si>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</si>
  <si>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</si>
  <si>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</si>
  <si>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</si>
  <si>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</si>
  <si>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</si>
  <si>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</si>
  <si>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</si>
  <si>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</si>
  <si>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</si>
  <si>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</si>
  <si>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</si>
  <si>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</si>
  <si>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</si>
  <si>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</si>
  <si>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</si>
  <si>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</si>
  <si>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</si>
  <si>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</si>
  <si>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</si>
  <si>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</si>
  <si>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</si>
  <si>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</si>
  <si>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</si>
  <si>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</si>
  <si>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</si>
  <si>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</si>
  <si>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</si>
  <si>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</si>
  <si>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</si>
  <si>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</si>
  <si>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</si>
  <si>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</si>
  <si>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</si>
  <si>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</si>
  <si>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</si>
  <si>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</si>
  <si>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</si>
  <si>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</si>
  <si>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</si>
  <si>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</si>
  <si>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</si>
  <si>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</si>
  <si>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</si>
  <si>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</si>
  <si>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</si>
  <si>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</si>
  <si>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</si>
  <si>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</si>
  <si>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</si>
  <si>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</si>
  <si>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</si>
  <si>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</si>
  <si>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</si>
  <si>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</si>
  <si>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</si>
  <si>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</si>
  <si>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</si>
  <si>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</si>
  <si>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</si>
  <si>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</si>
  <si>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</si>
  <si>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</si>
  <si>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</si>
  <si>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</si>
  <si>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</si>
  <si>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</si>
  <si>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</si>
  <si>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</si>
  <si>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</si>
  <si>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</si>
  <si>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</si>
  <si>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</si>
  <si>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</si>
  <si>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</si>
  <si>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</si>
  <si>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</si>
  <si>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</si>
  <si>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</si>
  <si>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</si>
  <si>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</si>
  <si>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</si>
  <si>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</si>
  <si>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</si>
  <si>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</si>
  <si>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</si>
  <si>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</si>
  <si>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</si>
  <si>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</si>
  <si>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</si>
  <si>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</si>
  <si>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</si>
  <si>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</si>
  <si>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</si>
  <si>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</si>
  <si>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</si>
  <si>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</si>
  <si>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</si>
  <si>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</si>
  <si>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</si>
  <si>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</si>
  <si>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</si>
  <si>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</si>
  <si>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</si>
  <si>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</si>
  <si>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</si>
  <si>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</si>
  <si>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</si>
  <si>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</si>
  <si>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</si>
  <si>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</si>
  <si>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</si>
  <si>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</si>
  <si>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</si>
  <si>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</si>
  <si>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</si>
  <si>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</si>
  <si>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</si>
  <si>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</si>
  <si>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</si>
  <si>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</si>
  <si>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</si>
  <si>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</si>
  <si>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</si>
  <si>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</si>
  <si>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</si>
  <si>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</si>
  <si>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</si>
  <si>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</si>
  <si>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</si>
  <si>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</si>
  <si>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</si>
  <si>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</si>
  <si>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</si>
  <si>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</si>
  <si>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</si>
  <si>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</si>
  <si>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</si>
  <si>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</si>
  <si>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</si>
  <si>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</si>
  <si>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</si>
  <si>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</si>
  <si>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</si>
  <si>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</si>
  <si>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</si>
  <si>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</si>
  <si>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</si>
  <si>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</si>
  <si>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</si>
  <si>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</si>
  <si>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</si>
  <si>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</si>
  <si>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</si>
  <si>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</si>
  <si>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</si>
  <si>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</si>
  <si>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</si>
  <si>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</si>
  <si>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</si>
  <si>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</si>
  <si>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</si>
  <si>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</si>
  <si>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</si>
  <si>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</si>
  <si>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</si>
  <si>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</si>
  <si>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</si>
  <si>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</si>
  <si>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</si>
  <si>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</si>
  <si>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</si>
  <si>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</si>
  <si>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</si>
  <si>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</si>
  <si>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</si>
  <si>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</si>
  <si>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</si>
  <si>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</si>
  <si>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</si>
  <si>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</si>
  <si>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</si>
  <si>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</si>
  <si>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</si>
  <si>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</si>
  <si>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</si>
  <si>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</si>
  <si>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</si>
  <si>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</si>
  <si>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</si>
  <si>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</si>
  <si>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</si>
  <si>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</si>
  <si>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</si>
  <si>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</si>
  <si>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</si>
  <si>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</si>
  <si>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</si>
  <si>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</si>
  <si>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</si>
  <si>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</si>
  <si>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</si>
  <si>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</si>
  <si>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</si>
  <si>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</si>
  <si>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</si>
  <si>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</si>
  <si>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</si>
  <si>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</si>
  <si>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</si>
  <si>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</si>
  <si>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</si>
  <si>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</si>
  <si>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</si>
  <si>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</si>
  <si>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</si>
  <si>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</si>
  <si>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</si>
  <si>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</si>
  <si>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</si>
  <si>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</si>
  <si>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</si>
  <si>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</si>
  <si>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</si>
  <si>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</si>
  <si>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</si>
  <si>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</si>
  <si>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</si>
  <si>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</si>
  <si>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</si>
  <si>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</si>
  <si>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</si>
  <si>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</si>
  <si>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</si>
  <si>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</si>
  <si>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</si>
  <si>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</si>
  <si>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</si>
  <si>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</si>
  <si>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</si>
  <si>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</si>
  <si>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</si>
  <si>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</si>
  <si>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</si>
  <si>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</si>
  <si>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</si>
  <si>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</si>
  <si>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</si>
  <si>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</si>
  <si>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</si>
  <si>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</si>
  <si>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</si>
  <si>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</si>
  <si>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</si>
  <si>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</si>
  <si>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</si>
  <si>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</si>
  <si>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</si>
  <si>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</si>
  <si>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</si>
  <si>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</si>
  <si>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</si>
  <si>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</si>
  <si>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</si>
  <si>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</si>
  <si>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</si>
  <si>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</si>
  <si>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</si>
  <si>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</si>
  <si>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</si>
  <si>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</si>
  <si>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</si>
  <si>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</si>
  <si>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</si>
  <si>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</si>
  <si>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</si>
  <si>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</si>
  <si>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</si>
  <si>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</si>
  <si>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</si>
  <si>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</si>
  <si>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</si>
  <si>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</si>
  <si>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</si>
  <si>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</si>
  <si>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</si>
  <si>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</si>
  <si>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</si>
  <si>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</si>
  <si>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</si>
  <si>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</si>
  <si>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</si>
  <si>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</si>
  <si>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</si>
  <si>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</si>
  <si>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</si>
  <si>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</si>
  <si>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</si>
  <si>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</si>
  <si>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</si>
  <si>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</si>
  <si>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</si>
  <si>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</si>
  <si>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</si>
  <si>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</si>
  <si>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</si>
  <si>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</si>
  <si>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</si>
  <si>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</si>
  <si>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</si>
  <si>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</si>
  <si>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</si>
  <si>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</si>
  <si>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</si>
  <si>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</si>
  <si>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</si>
  <si>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</si>
  <si>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</si>
  <si>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</si>
  <si>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</si>
  <si>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</si>
  <si>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</si>
  <si>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</si>
  <si>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</si>
  <si>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</si>
  <si>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</si>
  <si>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</si>
  <si>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</si>
  <si>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</si>
  <si>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</si>
  <si>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</si>
  <si>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</si>
  <si>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</si>
  <si>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</si>
  <si>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</si>
  <si>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</si>
  <si>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</si>
  <si>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</si>
  <si>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</si>
  <si>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</si>
  <si>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</si>
  <si>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</si>
  <si>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</si>
  <si>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</si>
  <si>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</si>
  <si>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</si>
  <si>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</si>
  <si>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</si>
  <si>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</si>
  <si>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</si>
  <si>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</si>
  <si>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</si>
  <si>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</si>
  <si>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</si>
  <si>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</si>
  <si>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</si>
  <si>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</si>
  <si>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</si>
  <si>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</si>
  <si>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</si>
  <si>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</si>
  <si>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</si>
  <si>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</si>
  <si>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</si>
  <si>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</si>
  <si>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</si>
  <si>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</si>
  <si>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</si>
  <si>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</si>
  <si>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</si>
  <si>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</si>
  <si>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</si>
  <si>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</si>
  <si>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</si>
  <si>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</si>
  <si>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</si>
  <si>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</si>
  <si>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</si>
  <si>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</si>
  <si>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</si>
  <si>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</si>
  <si>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</si>
  <si>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</si>
  <si>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</si>
  <si>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</si>
  <si>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</si>
  <si>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</si>
  <si>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</si>
  <si>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</si>
  <si>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</si>
  <si>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</si>
  <si>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</si>
  <si>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</si>
  <si>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</si>
  <si>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</si>
  <si>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</si>
  <si>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</si>
  <si>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</si>
  <si>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</si>
  <si>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</si>
  <si>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</si>
  <si>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</si>
  <si>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</si>
  <si>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</si>
  <si>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</si>
  <si>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</si>
  <si>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</si>
  <si>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</si>
  <si>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</si>
  <si>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</si>
  <si>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</si>
  <si>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</si>
  <si>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</si>
  <si>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</si>
  <si>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</si>
  <si>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</si>
  <si>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</si>
  <si>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</si>
  <si>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</si>
  <si>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</si>
  <si>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</si>
  <si>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</si>
  <si>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</si>
  <si>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</si>
  <si>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</si>
  <si>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</si>
  <si>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</si>
  <si>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</si>
  <si>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</si>
  <si>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</si>
  <si>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</si>
  <si>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</si>
  <si>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</si>
  <si>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</si>
  <si>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</si>
  <si>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</si>
  <si>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</si>
  <si>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</si>
  <si>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</si>
  <si>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</si>
  <si>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</si>
  <si>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</si>
  <si>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</si>
  <si>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</si>
  <si>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</si>
  <si>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</si>
  <si>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</si>
  <si>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</si>
  <si>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</si>
  <si>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</si>
  <si>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</si>
  <si>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</si>
  <si>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</si>
  <si>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</si>
  <si>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</si>
  <si>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</si>
  <si>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</si>
  <si>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</si>
  <si>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</si>
  <si>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</si>
  <si>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</si>
  <si>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</si>
  <si>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</si>
  <si>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</si>
  <si>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</si>
  <si>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</si>
  <si>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</si>
  <si>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</si>
  <si>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</si>
  <si>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</si>
  <si>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</si>
  <si>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</si>
  <si>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</si>
  <si>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</si>
  <si>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</si>
  <si>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</si>
  <si>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</si>
  <si>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</si>
  <si>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</si>
  <si>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</si>
  <si>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</si>
  <si>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</si>
  <si>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</si>
  <si>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</si>
  <si>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</si>
  <si>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</si>
  <si>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</si>
  <si>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</si>
  <si>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</si>
  <si>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</si>
  <si>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</si>
  <si>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</si>
  <si>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</si>
  <si>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</si>
  <si>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</si>
  <si>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</si>
  <si>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</si>
  <si>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</si>
  <si>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</si>
  <si>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</si>
  <si>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</si>
  <si>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</si>
  <si>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</si>
  <si>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</si>
  <si>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</si>
  <si>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</si>
  <si>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</si>
  <si>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</si>
  <si>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</si>
  <si>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</si>
  <si>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</si>
  <si>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</si>
  <si>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</si>
  <si>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</si>
  <si>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</si>
  <si>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</si>
  <si>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</si>
  <si>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</si>
  <si>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</si>
  <si>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</si>
  <si>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</si>
  <si>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</si>
  <si>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</si>
  <si>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</si>
  <si>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</si>
  <si>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</si>
  <si>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</si>
  <si>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</si>
  <si>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</si>
  <si>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</si>
  <si>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</si>
  <si>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</si>
  <si>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</si>
  <si>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</si>
  <si>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</si>
  <si>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</si>
  <si>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</si>
  <si>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</si>
  <si>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</si>
  <si>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</si>
  <si>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</si>
  <si>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</si>
  <si>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</si>
  <si>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</si>
  <si>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</si>
  <si>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</si>
  <si>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</si>
  <si>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</si>
  <si>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</si>
  <si>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</si>
  <si>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</si>
  <si>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</si>
  <si>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</si>
  <si>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</si>
  <si>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</si>
  <si>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</si>
  <si>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</si>
  <si>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</si>
  <si>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</si>
  <si>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</si>
  <si>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</si>
  <si>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</si>
  <si>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</si>
  <si>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</si>
  <si>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</si>
  <si>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</si>
  <si>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</si>
  <si>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</si>
  <si>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</si>
  <si>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</si>
  <si>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</si>
  <si>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</si>
  <si>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</si>
  <si>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</si>
  <si>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</si>
  <si>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</si>
  <si>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</si>
  <si>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</si>
  <si>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</si>
  <si>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</si>
  <si>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</si>
  <si>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</si>
  <si>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</si>
  <si>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</si>
  <si>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</si>
  <si>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</si>
  <si>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</si>
  <si>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</si>
  <si>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</si>
  <si>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</si>
  <si>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</si>
  <si>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</si>
  <si>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</si>
  <si>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</si>
  <si>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</si>
  <si>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</si>
  <si>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</si>
  <si>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</si>
  <si>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</si>
  <si>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</si>
  <si>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</si>
  <si>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</si>
  <si>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</si>
  <si>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</si>
  <si>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</si>
  <si>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</si>
  <si>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</si>
  <si>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</si>
  <si>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</si>
  <si>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</si>
  <si>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</si>
  <si>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</si>
  <si>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</si>
  <si>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</si>
  <si>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</si>
  <si>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</si>
  <si>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</si>
  <si>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</si>
  <si>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</si>
  <si>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</si>
  <si>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</si>
  <si>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</si>
  <si>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</si>
  <si>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</si>
  <si>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</si>
  <si>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</si>
  <si>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</si>
  <si>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</si>
  <si>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</si>
  <si>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</si>
  <si>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</si>
  <si>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</si>
  <si>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</si>
  <si>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</si>
  <si>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</si>
  <si>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</si>
  <si>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</si>
  <si>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</si>
  <si>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</si>
  <si>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</si>
  <si>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</si>
  <si>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</si>
  <si>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</si>
  <si>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</si>
  <si>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</si>
  <si>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</si>
  <si>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</si>
  <si>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</si>
  <si>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</si>
  <si>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</si>
  <si>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</si>
  <si>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</si>
  <si>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</si>
  <si>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</si>
  <si>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</si>
  <si>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</si>
  <si>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</si>
  <si>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</si>
  <si>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</si>
  <si>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</si>
  <si>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</si>
  <si>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</si>
  <si>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</si>
  <si>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</si>
  <si>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</si>
  <si>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</si>
  <si>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</si>
  <si>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</si>
  <si>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</si>
  <si>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</si>
  <si>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</si>
  <si>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</si>
  <si>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</si>
  <si>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</si>
  <si>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</si>
  <si>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</si>
  <si>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</si>
  <si>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</si>
  <si>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</si>
  <si>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</si>
  <si>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</si>
  <si>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</si>
  <si>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</si>
  <si>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</si>
  <si>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</si>
  <si>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</si>
  <si>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</si>
  <si>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</si>
  <si>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</si>
  <si>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</si>
  <si>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</si>
  <si>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</si>
  <si>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</si>
  <si>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</si>
  <si>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</si>
  <si>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</si>
  <si>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</si>
  <si>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</si>
  <si>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</si>
  <si>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</si>
  <si>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</si>
  <si>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</si>
  <si>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</si>
  <si>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</si>
  <si>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</si>
  <si>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</si>
  <si>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</si>
  <si>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</si>
  <si>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</si>
  <si>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</si>
  <si>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</si>
  <si>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</si>
  <si>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</si>
  <si>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</si>
  <si>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</si>
  <si>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</si>
  <si>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</si>
  <si>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</si>
  <si>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</si>
  <si>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</si>
  <si>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</si>
  <si>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</si>
  <si>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</si>
  <si>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</si>
  <si>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</si>
  <si>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</si>
  <si>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</si>
  <si>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</si>
  <si>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</si>
  <si>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</si>
  <si>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</si>
  <si>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</si>
  <si>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</si>
  <si>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</si>
  <si>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</si>
  <si>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</si>
  <si>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</si>
  <si>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</si>
  <si>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</si>
  <si>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</si>
  <si>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</si>
  <si>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</si>
  <si>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</si>
  <si>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</si>
  <si>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</si>
  <si>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</si>
  <si>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</si>
  <si>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</si>
  <si>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</si>
  <si>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</si>
  <si>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</si>
  <si>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</si>
  <si>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</si>
  <si>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</si>
  <si>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</si>
  <si>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</si>
  <si>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</si>
  <si>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</si>
  <si>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</si>
  <si>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</si>
  <si>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</si>
  <si>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</si>
  <si>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</si>
  <si>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</si>
  <si>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</si>
  <si>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</si>
  <si>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</si>
  <si>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</si>
  <si>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</si>
  <si>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</si>
  <si>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</si>
  <si>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</si>
  <si>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</si>
  <si>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</si>
  <si>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</si>
  <si>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</si>
  <si>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</si>
  <si>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</si>
  <si>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</si>
  <si>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</si>
  <si>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</si>
  <si>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</si>
  <si>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</si>
  <si>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</si>
  <si>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</si>
  <si>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</si>
  <si>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</si>
  <si>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</si>
  <si>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</si>
  <si>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</si>
  <si>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</si>
  <si>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</si>
  <si>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</si>
  <si>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</si>
  <si>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</si>
  <si>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</si>
  <si>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</si>
  <si>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</si>
  <si>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</si>
  <si>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</si>
  <si>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</si>
  <si>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</si>
  <si>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</si>
  <si>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</si>
  <si>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</si>
  <si>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</si>
  <si>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</si>
  <si>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</si>
  <si>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</si>
  <si>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</si>
  <si>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</si>
  <si>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</si>
  <si>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</si>
  <si>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</si>
  <si>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</si>
  <si>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</si>
  <si>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</si>
  <si>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</si>
  <si>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</si>
  <si>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</si>
  <si>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</si>
  <si>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</si>
  <si>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</si>
  <si>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</si>
  <si>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</si>
  <si>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</si>
  <si>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</si>
  <si>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</si>
  <si>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</si>
  <si>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</si>
  <si>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</si>
  <si>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</si>
  <si>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</si>
  <si>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</si>
  <si>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</si>
  <si>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</si>
  <si>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</si>
  <si>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</si>
  <si>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</si>
  <si>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</si>
  <si>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</si>
  <si>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</si>
  <si>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</si>
  <si>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</si>
  <si>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</si>
  <si>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</si>
  <si>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</si>
  <si>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</si>
  <si>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</si>
  <si>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</si>
  <si>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</si>
  <si>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</si>
  <si>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</si>
  <si>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</si>
  <si>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</si>
  <si>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</si>
  <si>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</si>
  <si>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</si>
  <si>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</si>
  <si>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</si>
  <si>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</si>
  <si>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</si>
  <si>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</si>
  <si>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</si>
  <si>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</si>
  <si>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</si>
  <si>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</si>
  <si>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</si>
  <si>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</si>
  <si>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</si>
  <si>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</si>
  <si>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</si>
  <si>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</si>
  <si>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</si>
  <si>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</si>
  <si>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</si>
  <si>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</si>
  <si>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</si>
  <si>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</si>
  <si>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</si>
  <si>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</si>
  <si>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</si>
  <si>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</si>
  <si>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</si>
  <si>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</si>
  <si>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</si>
  <si>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</si>
  <si>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</si>
  <si>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</si>
  <si>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</si>
  <si>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</si>
  <si>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</si>
  <si>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</si>
  <si>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</si>
  <si>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</si>
  <si>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</si>
  <si>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</si>
  <si>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</si>
  <si>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</si>
  <si>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</si>
  <si>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</si>
  <si>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</si>
  <si>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</si>
  <si>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</si>
  <si>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</si>
  <si>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</si>
  <si>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</si>
  <si>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</si>
  <si>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</si>
  <si>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</si>
  <si>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</si>
  <si>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</si>
  <si>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</si>
  <si>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</si>
  <si>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</si>
  <si>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</si>
  <si>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</si>
  <si>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</si>
  <si>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</si>
  <si>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</si>
  <si>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</si>
  <si>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</si>
  <si>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</si>
  <si>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</si>
  <si>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</si>
  <si>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</si>
  <si>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</si>
  <si>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</si>
  <si>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</si>
  <si>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</si>
  <si>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</si>
  <si>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</si>
  <si>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</si>
  <si>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</si>
  <si>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</si>
  <si>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</si>
  <si>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</si>
  <si>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</si>
  <si>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</si>
  <si>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</si>
  <si>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</si>
  <si>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</si>
  <si>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</si>
  <si>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</si>
  <si>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</si>
  <si>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</si>
  <si>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</si>
  <si>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</si>
  <si>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</si>
  <si>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</si>
  <si>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</si>
  <si>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</si>
  <si>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</si>
  <si>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</si>
  <si>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</si>
  <si>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</si>
  <si>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</si>
  <si>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</si>
  <si>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</si>
  <si>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</si>
  <si>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</si>
  <si>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</si>
  <si>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</si>
  <si>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</si>
  <si>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</si>
  <si>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</si>
  <si>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</si>
  <si>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</si>
  <si>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</si>
  <si>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</si>
  <si>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</si>
  <si>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</si>
  <si>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</si>
  <si>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</si>
  <si>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</si>
  <si>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</si>
  <si>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</si>
  <si>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</si>
  <si>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</si>
  <si>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</si>
  <si>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</si>
  <si>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</si>
  <si>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</si>
  <si>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</si>
  <si>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</si>
  <si>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</si>
  <si>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</si>
  <si>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</si>
  <si>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</si>
  <si>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</si>
  <si>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</si>
  <si>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</si>
  <si>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</si>
  <si>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</si>
  <si>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</si>
  <si>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</si>
  <si>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</si>
  <si>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</si>
  <si>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</si>
  <si>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</si>
  <si>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</si>
  <si>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</si>
  <si>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</si>
  <si>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</si>
  <si>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</si>
  <si>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</si>
  <si>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</si>
  <si>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</si>
  <si>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</si>
  <si>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</si>
  <si>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</si>
  <si>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</si>
  <si>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</si>
  <si>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</si>
  <si>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</si>
  <si>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</si>
  <si>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</si>
  <si>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</si>
  <si>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</si>
  <si>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</si>
  <si>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</si>
  <si>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</si>
  <si>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</si>
  <si>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</si>
  <si>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</si>
  <si>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</si>
  <si>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</si>
  <si>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</si>
  <si>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</si>
  <si>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</si>
  <si>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</si>
  <si>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</si>
  <si>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</si>
  <si>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</si>
  <si>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</si>
  <si>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</si>
  <si>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</si>
  <si>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</si>
  <si>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</si>
  <si>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</si>
  <si>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</si>
  <si>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</si>
  <si>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</si>
  <si>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</si>
  <si>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</si>
  <si>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</si>
  <si>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</si>
  <si>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</si>
  <si>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</si>
  <si>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</si>
  <si>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</si>
  <si>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</si>
  <si>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</si>
  <si>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</si>
  <si>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</si>
  <si>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</si>
  <si>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</si>
  <si>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</si>
  <si>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</si>
  <si>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</si>
  <si>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</si>
  <si>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</si>
  <si>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</si>
  <si>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</si>
  <si>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</si>
  <si>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</si>
  <si>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</si>
  <si>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</si>
  <si>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</si>
  <si>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</si>
  <si>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</si>
  <si>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</si>
  <si>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</si>
  <si>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</si>
  <si>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</si>
  <si>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</si>
  <si>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</si>
  <si>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</si>
  <si>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</si>
  <si>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</si>
  <si>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</si>
  <si>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</si>
  <si>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</si>
  <si>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</si>
  <si>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</si>
  <si>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</si>
  <si>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</si>
  <si>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</si>
  <si>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</si>
  <si>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</si>
  <si>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</si>
  <si>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</si>
  <si>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</si>
  <si>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</si>
  <si>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</si>
  <si>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</si>
  <si>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</si>
  <si>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</si>
  <si>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</si>
  <si>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</si>
  <si>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</si>
  <si>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</si>
  <si>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</si>
  <si>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</si>
  <si>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</si>
  <si>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</si>
  <si>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</si>
  <si>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</si>
  <si>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</si>
  <si>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</si>
  <si>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</si>
  <si>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</si>
  <si>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</si>
  <si>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</si>
  <si>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</si>
  <si>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</si>
  <si>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</si>
  <si>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</si>
  <si>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</si>
  <si>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</si>
  <si>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</si>
  <si>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</si>
  <si>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</si>
  <si>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</si>
  <si>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</si>
  <si>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</si>
  <si>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</si>
  <si>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</si>
  <si>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</si>
  <si>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</si>
  <si>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</si>
  <si>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</si>
  <si>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</si>
  <si>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</si>
  <si>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</si>
  <si>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</si>
  <si>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</si>
  <si>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</si>
  <si>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</si>
  <si>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</si>
  <si>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</si>
  <si>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</si>
  <si>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</si>
  <si>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</si>
  <si>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</si>
  <si>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</si>
  <si>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</si>
  <si>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</si>
  <si>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</si>
  <si>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</si>
  <si>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</si>
  <si>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</si>
  <si>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</si>
  <si>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</si>
  <si>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</si>
  <si>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</si>
  <si>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</si>
  <si>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</si>
  <si>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</si>
  <si>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</si>
  <si>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</si>
  <si>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</si>
  <si>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</si>
  <si>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</si>
  <si>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</si>
  <si>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</si>
  <si>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</si>
  <si>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</si>
  <si>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</si>
  <si>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</si>
  <si>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</si>
  <si>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</si>
  <si>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</si>
  <si>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</si>
  <si>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</si>
  <si>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</si>
  <si>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</si>
  <si>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</si>
  <si>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</si>
  <si>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</si>
  <si>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</si>
  <si>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</si>
  <si>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</si>
  <si>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</si>
  <si>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</si>
  <si>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</si>
  <si>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</si>
  <si>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</si>
  <si>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</si>
  <si>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</si>
  <si>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</si>
  <si>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</si>
  <si>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</si>
  <si>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</si>
  <si>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</si>
  <si>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</si>
  <si>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</si>
  <si>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</si>
  <si>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</si>
  <si>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</si>
  <si>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</si>
  <si>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</si>
  <si>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</si>
  <si>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</si>
  <si>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</si>
  <si>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</si>
  <si>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</si>
  <si>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</si>
  <si>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</si>
  <si>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</si>
  <si>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</si>
  <si>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</si>
  <si>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</si>
  <si>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</si>
  <si>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</si>
  <si>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</si>
  <si>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</si>
  <si>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</si>
  <si>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</si>
  <si>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</si>
  <si>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</si>
  <si>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</si>
  <si>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</si>
  <si>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</si>
  <si>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</si>
  <si>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</si>
  <si>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</si>
  <si>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</si>
  <si>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</si>
  <si>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</si>
  <si>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</si>
  <si>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</si>
  <si>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</si>
  <si>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</si>
  <si>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</si>
  <si>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</si>
  <si>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</si>
  <si>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</si>
  <si>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</si>
  <si>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</si>
  <si>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</si>
  <si>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</si>
  <si>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</si>
  <si>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</si>
  <si>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</si>
  <si>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</si>
  <si>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</si>
  <si>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</si>
  <si>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</si>
  <si>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</si>
  <si>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</si>
  <si>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</si>
  <si>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</si>
  <si>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</si>
  <si>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</si>
  <si>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</si>
  <si>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</si>
  <si>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</si>
  <si>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</si>
  <si>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</si>
  <si>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</si>
  <si>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</si>
  <si>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</si>
  <si>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</si>
  <si>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</si>
  <si>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</si>
  <si>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</si>
  <si>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</si>
  <si>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</si>
  <si>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</si>
  <si>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</si>
  <si>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</si>
  <si>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</si>
  <si>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</si>
  <si>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</si>
  <si>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</si>
  <si>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</si>
  <si>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</si>
  <si>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</si>
  <si>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</si>
  <si>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</si>
  <si>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</si>
  <si>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</si>
  <si>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</si>
  <si>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</si>
  <si>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</si>
  <si>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</si>
  <si>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</si>
  <si>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</si>
  <si>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</si>
  <si>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</si>
  <si>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</si>
  <si>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</si>
  <si>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</si>
  <si>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</si>
  <si>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</si>
  <si>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</si>
  <si>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</si>
  <si>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</si>
  <si>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</si>
  <si>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</si>
  <si>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</si>
  <si>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</si>
  <si>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</si>
  <si>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</si>
  <si>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</si>
  <si>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</si>
  <si>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</si>
  <si>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</si>
  <si>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</si>
  <si>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</si>
  <si>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</si>
  <si>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</si>
  <si>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</si>
  <si>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</si>
  <si>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</si>
  <si>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</si>
  <si>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</si>
  <si>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</si>
  <si>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</si>
  <si>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</si>
  <si>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</si>
  <si>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</si>
  <si>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</si>
  <si>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</si>
  <si>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</si>
  <si>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</si>
  <si>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</si>
  <si>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</si>
  <si>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</si>
  <si>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</si>
  <si>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</si>
  <si>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</si>
  <si>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</si>
  <si>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</si>
  <si>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</si>
  <si>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</si>
  <si>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</si>
  <si>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</si>
  <si>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</si>
  <si>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</si>
  <si>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</si>
  <si>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</si>
  <si>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</si>
  <si>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</si>
  <si>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</si>
  <si>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</si>
  <si>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</si>
  <si>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</si>
  <si>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</si>
  <si>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</si>
  <si>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</si>
  <si>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</si>
  <si>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</si>
  <si>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</si>
  <si>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</si>
  <si>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</si>
  <si>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</si>
  <si>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</si>
  <si>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</si>
  <si>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</si>
  <si>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</si>
  <si>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</si>
  <si>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</si>
  <si>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</si>
  <si>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</si>
  <si>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</si>
  <si>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</si>
  <si>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</si>
  <si>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</si>
  <si>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</si>
  <si>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</si>
  <si>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</si>
  <si>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</si>
  <si>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</si>
  <si>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</si>
  <si>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</si>
  <si>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</si>
  <si>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</si>
  <si>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</si>
  <si>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</si>
  <si>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</si>
  <si>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</si>
  <si>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</si>
  <si>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</si>
  <si>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</si>
  <si>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</si>
  <si>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</si>
  <si>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</si>
  <si>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</si>
  <si>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</si>
  <si>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</si>
  <si>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</si>
  <si>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</si>
  <si>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</si>
  <si>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</si>
  <si>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</si>
  <si>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</si>
  <si>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</si>
  <si>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</si>
  <si>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</si>
  <si>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</si>
  <si>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</si>
  <si>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</si>
  <si>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</si>
  <si>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</si>
  <si>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</si>
  <si>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</si>
  <si>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</si>
  <si>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</si>
  <si>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</si>
  <si>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</si>
  <si>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</si>
  <si>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</si>
  <si>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</si>
  <si>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</si>
  <si>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</si>
  <si>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</si>
  <si>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</si>
  <si>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</si>
  <si>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</si>
  <si>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</si>
  <si>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</si>
  <si>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</si>
  <si>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</si>
  <si>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</si>
  <si>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</si>
  <si>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</si>
  <si>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</si>
  <si>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</si>
  <si>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</si>
  <si>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</si>
  <si>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</si>
  <si>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</si>
  <si>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</si>
  <si>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</si>
  <si>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</si>
  <si>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</si>
  <si>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</si>
  <si>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</si>
  <si>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</si>
  <si>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</si>
  <si>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</si>
  <si>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</si>
  <si>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</si>
  <si>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</si>
  <si>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</si>
  <si>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</si>
  <si>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</si>
  <si>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</si>
  <si>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</si>
  <si>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</si>
  <si>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</si>
  <si>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</si>
  <si>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</si>
  <si>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</si>
  <si>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</si>
  <si>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</si>
  <si>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</si>
  <si>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</si>
  <si>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</si>
  <si>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</si>
  <si>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</si>
  <si>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</si>
  <si>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</si>
  <si>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</si>
  <si>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</si>
  <si>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</si>
  <si>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</si>
  <si>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</si>
  <si>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</si>
  <si>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</si>
  <si>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</si>
  <si>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</si>
  <si>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</si>
  <si>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</si>
  <si>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</si>
  <si>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</si>
  <si>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</si>
  <si>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</si>
  <si>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</si>
  <si>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</si>
  <si>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</si>
  <si>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</si>
  <si>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</si>
  <si>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</si>
  <si>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</si>
  <si>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</si>
  <si>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</si>
  <si>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</si>
  <si>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</si>
  <si>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</si>
  <si>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</si>
  <si>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</si>
  <si>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</si>
  <si>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</si>
  <si>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</si>
  <si>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</si>
  <si>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</si>
  <si>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</si>
  <si>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</si>
  <si>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</si>
  <si>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</si>
  <si>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</si>
  <si>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</si>
  <si>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</si>
  <si>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</si>
  <si>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</si>
  <si>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</si>
  <si>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</si>
  <si>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</si>
  <si>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</si>
  <si>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</si>
  <si>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</si>
  <si>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</si>
  <si>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</si>
  <si>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</si>
  <si>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</si>
  <si>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</si>
  <si>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</si>
  <si>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</si>
  <si>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</si>
  <si>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</si>
  <si>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</si>
  <si>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</si>
  <si>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</si>
  <si>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</si>
  <si>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</si>
  <si>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</si>
  <si>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</si>
  <si>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</si>
  <si>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</si>
  <si>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</si>
  <si>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</si>
  <si>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</si>
  <si>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</si>
  <si>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</si>
  <si>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</si>
  <si>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</si>
  <si>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</si>
  <si>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</si>
  <si>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</si>
  <si>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</si>
  <si>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</si>
  <si>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</si>
  <si>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</si>
  <si>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</si>
  <si>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</si>
  <si>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</si>
  <si>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</si>
  <si>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</si>
  <si>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</si>
  <si>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</si>
  <si>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</si>
  <si>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</si>
  <si>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</si>
  <si>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</si>
  <si>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</si>
  <si>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</si>
  <si>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</si>
  <si>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</si>
  <si>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</si>
  <si>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</si>
  <si>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</si>
  <si>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</si>
  <si>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</si>
  <si>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</si>
  <si>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</si>
  <si>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</si>
  <si>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</si>
  <si>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</si>
  <si>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</si>
  <si>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</si>
  <si>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</si>
  <si>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</si>
  <si>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</si>
  <si>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</si>
  <si>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</si>
  <si>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</si>
  <si>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</si>
  <si>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</si>
  <si>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</si>
  <si>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</si>
  <si>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</si>
  <si>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</si>
  <si>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</si>
  <si>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</si>
  <si>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</si>
  <si>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</si>
  <si>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</si>
  <si>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</si>
  <si>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</si>
  <si>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</si>
  <si>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</si>
  <si>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</si>
  <si>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</si>
  <si>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</si>
  <si>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</si>
  <si>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</si>
  <si>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</si>
  <si>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</si>
  <si>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</si>
  <si>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</si>
  <si>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</si>
  <si>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</si>
  <si>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</si>
  <si>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</si>
  <si>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</si>
  <si>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</si>
  <si>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</si>
  <si>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</si>
  <si>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</si>
  <si>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</si>
  <si>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</si>
  <si>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</si>
  <si>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</si>
  <si>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</si>
  <si>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</si>
  <si>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</si>
  <si>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</si>
  <si>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</si>
  <si>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</si>
  <si>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</si>
  <si>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</si>
  <si>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</si>
  <si>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</si>
  <si>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</si>
  <si>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</si>
  <si>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</si>
  <si>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</si>
  <si>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</si>
  <si>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</si>
  <si>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</si>
  <si>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</si>
  <si>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</si>
  <si>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</si>
  <si>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</si>
  <si>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</si>
  <si>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</si>
  <si>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</si>
  <si>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</si>
  <si>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</si>
  <si>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</si>
  <si>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</si>
  <si>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</si>
  <si>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</si>
  <si>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</si>
  <si>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</si>
  <si>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</si>
  <si>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</si>
  <si>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</si>
  <si>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</si>
  <si>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</si>
  <si>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</si>
  <si>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</si>
  <si>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</si>
  <si>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</si>
  <si>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</si>
  <si>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</si>
  <si>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</si>
  <si>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</si>
  <si>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</si>
  <si>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</si>
  <si>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</si>
  <si>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</si>
  <si>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</si>
  <si>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</si>
  <si>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</si>
  <si>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</si>
  <si>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</si>
  <si>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</si>
  <si>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</si>
  <si>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</si>
  <si>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</si>
  <si>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</si>
  <si>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</si>
  <si>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</si>
  <si>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</si>
  <si>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</si>
  <si>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</si>
  <si>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</si>
  <si>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</si>
  <si>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</si>
  <si>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</si>
  <si>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</si>
  <si>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</si>
  <si>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</si>
  <si>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</si>
  <si>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</si>
  <si>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</si>
  <si>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</si>
  <si>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</si>
  <si>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</si>
  <si>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</si>
  <si>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</si>
  <si>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</si>
  <si>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</si>
  <si>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</si>
  <si>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</si>
  <si>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</si>
  <si>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</si>
  <si>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</si>
  <si>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</si>
  <si>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</si>
  <si>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</si>
  <si>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</si>
  <si>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</si>
  <si>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</si>
  <si>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</si>
  <si>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</si>
  <si>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</si>
  <si>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</si>
  <si>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</si>
  <si>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</si>
  <si>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</si>
  <si>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</si>
  <si>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</si>
  <si>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</si>
  <si>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</si>
  <si>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</si>
  <si>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</si>
  <si>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</si>
  <si>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</si>
  <si>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</si>
  <si>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</si>
  <si>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</si>
  <si>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</si>
  <si>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</si>
  <si>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</si>
  <si>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</si>
  <si>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</si>
  <si>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</si>
  <si>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</si>
  <si>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</si>
  <si>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</si>
  <si>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</si>
  <si>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</si>
  <si>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</si>
  <si>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</si>
  <si>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</si>
  <si>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</si>
  <si>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</si>
  <si>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</si>
  <si>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</si>
  <si>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</si>
  <si>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</si>
  <si>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</si>
  <si>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</si>
  <si>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</si>
  <si>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</si>
  <si>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</si>
  <si>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</si>
  <si>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</si>
  <si>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</si>
  <si>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</si>
  <si>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</si>
  <si>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</si>
  <si>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</si>
  <si>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</si>
  <si>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</si>
  <si>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</si>
  <si>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</si>
  <si>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</si>
  <si>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</si>
  <si>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</si>
  <si>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</si>
  <si>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</si>
  <si>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</si>
  <si>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</si>
  <si>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</si>
  <si>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</si>
  <si>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</si>
  <si>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</si>
  <si>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</si>
  <si>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</si>
  <si>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</si>
  <si>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</si>
  <si>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</si>
  <si>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</si>
  <si>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</si>
  <si>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</si>
  <si>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</si>
  <si>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</si>
  <si>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</si>
  <si>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</si>
  <si>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</si>
  <si>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</si>
  <si>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</si>
  <si>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</si>
  <si>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</si>
  <si>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</si>
  <si>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</si>
  <si>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</si>
  <si>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</si>
  <si>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</si>
  <si>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</si>
  <si>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</si>
  <si>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</si>
  <si>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</si>
  <si>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</si>
  <si>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</si>
  <si>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</si>
  <si>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</si>
  <si>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</si>
  <si>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</si>
  <si>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</si>
  <si>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</si>
  <si>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</si>
  <si>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</si>
  <si>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</si>
  <si>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</si>
  <si>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</si>
  <si>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</si>
  <si>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</si>
  <si>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</si>
  <si>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</si>
  <si>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</si>
  <si>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</si>
  <si>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</si>
  <si>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</si>
  <si>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</si>
  <si>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</si>
  <si>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</si>
  <si>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</si>
  <si>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</si>
  <si>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</si>
  <si>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</si>
  <si>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</si>
  <si>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</si>
  <si>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</si>
  <si>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</si>
  <si>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</si>
  <si>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</si>
  <si>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</si>
  <si>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</si>
  <si>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</si>
  <si>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</si>
  <si>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</si>
  <si>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</si>
  <si>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</si>
  <si>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</si>
  <si>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</si>
  <si>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</si>
  <si>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</si>
  <si>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</si>
  <si>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</si>
  <si>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</si>
  <si>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</si>
  <si>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</si>
  <si>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</si>
  <si>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</si>
  <si>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</si>
  <si>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</si>
  <si>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</si>
  <si>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</si>
  <si>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</si>
  <si>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</si>
  <si>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</si>
  <si>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</si>
  <si>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</si>
  <si>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</si>
  <si>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</si>
  <si>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</si>
  <si>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</si>
  <si>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</si>
  <si>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</si>
  <si>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</si>
  <si>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</si>
  <si>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</si>
  <si>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</si>
  <si>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</si>
  <si>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</si>
  <si>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</si>
  <si>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</si>
  <si>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</si>
  <si>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</si>
  <si>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</si>
  <si>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</si>
  <si>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</si>
  <si>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</si>
  <si>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</si>
  <si>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</si>
  <si>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</si>
  <si>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</si>
  <si>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</si>
  <si>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</si>
  <si>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</si>
  <si>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</si>
  <si>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</si>
  <si>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</si>
  <si>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</si>
  <si>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</si>
  <si>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</si>
  <si>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</si>
  <si>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</si>
  <si>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</si>
  <si>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</si>
  <si>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</si>
  <si>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</si>
  <si>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</si>
  <si>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</si>
  <si>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</si>
  <si>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</si>
  <si>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</si>
  <si>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</si>
  <si>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</si>
  <si>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</si>
  <si>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</si>
  <si>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</si>
  <si>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</si>
  <si>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</si>
  <si>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</si>
  <si>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</si>
  <si>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</si>
  <si>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</si>
  <si>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</si>
  <si>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</si>
  <si>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</si>
  <si>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</si>
  <si>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</si>
  <si>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</si>
  <si>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</si>
  <si>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</si>
  <si>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</si>
  <si>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</si>
  <si>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</si>
  <si>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</si>
  <si>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</si>
  <si>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</si>
  <si>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</si>
  <si>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</si>
  <si>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</si>
  <si>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</si>
  <si>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</si>
  <si>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</si>
  <si>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</si>
  <si>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</si>
  <si>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</si>
  <si>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</si>
  <si>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</si>
  <si>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</si>
  <si>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</si>
  <si>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</si>
  <si>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</si>
  <si>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</si>
  <si>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</si>
  <si>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</si>
  <si>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</si>
  <si>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</si>
  <si>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</si>
  <si>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</si>
  <si>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</si>
  <si>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</si>
  <si>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</si>
  <si>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</si>
  <si>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</si>
  <si>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</si>
  <si>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</si>
  <si>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</si>
  <si>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</si>
  <si>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</si>
  <si>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</si>
  <si>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</si>
  <si>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</si>
  <si>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</si>
  <si>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</si>
  <si>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</si>
  <si>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</si>
  <si>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</si>
  <si>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</si>
  <si>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</si>
  <si>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</si>
  <si>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</si>
  <si>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</si>
  <si>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</si>
  <si>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</si>
  <si>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</si>
  <si>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</si>
  <si>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</si>
  <si>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</si>
  <si>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</si>
  <si>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</si>
  <si>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</si>
  <si>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</si>
  <si>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</si>
  <si>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</si>
  <si>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</si>
  <si>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</si>
  <si>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</si>
  <si>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</si>
  <si>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</si>
  <si>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</si>
  <si>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</si>
  <si>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</si>
  <si>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</si>
  <si>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</si>
  <si>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</si>
  <si>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</si>
  <si>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</si>
  <si>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</si>
  <si>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</si>
  <si>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</si>
  <si>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</si>
  <si>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</si>
  <si>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</si>
  <si>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</si>
  <si>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</si>
  <si>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</si>
  <si>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</si>
  <si>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</si>
  <si>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</si>
  <si>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</si>
  <si>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</si>
  <si>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</si>
  <si>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</si>
  <si>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</si>
  <si>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</si>
  <si>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</si>
  <si>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</si>
  <si>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</si>
  <si>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</si>
  <si>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</si>
  <si>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</si>
  <si>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</si>
  <si>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</si>
  <si>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</si>
  <si>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</si>
  <si>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</si>
  <si>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</si>
  <si>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</si>
  <si>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</si>
  <si>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</si>
  <si>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</si>
  <si>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</si>
  <si>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</si>
  <si>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</si>
  <si>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</si>
  <si>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</si>
  <si>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</si>
  <si>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</si>
  <si>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</si>
  <si>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</si>
  <si>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</si>
  <si>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</si>
  <si>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</si>
  <si>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</si>
  <si>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</si>
  <si>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</si>
  <si>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</si>
  <si>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</si>
  <si>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</si>
  <si>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</si>
  <si>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</si>
  <si>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</si>
  <si>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</si>
  <si>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</si>
  <si>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</si>
  <si>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</si>
  <si>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</si>
  <si>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</si>
  <si>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</si>
  <si>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</si>
  <si>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</si>
  <si>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</si>
  <si>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</si>
  <si>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</si>
  <si>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</si>
  <si>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</si>
  <si>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</si>
  <si>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</si>
  <si>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</si>
  <si>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</si>
  <si>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</si>
  <si>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</si>
  <si>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</si>
  <si>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</si>
  <si>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</si>
  <si>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</si>
  <si>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</si>
  <si>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</si>
  <si>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</si>
  <si>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</si>
  <si>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</si>
  <si>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</si>
  <si>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</si>
  <si>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</si>
  <si>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</si>
  <si>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</si>
  <si>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</si>
  <si>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</si>
  <si>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</si>
  <si>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</si>
  <si>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</si>
  <si>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</si>
  <si>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</si>
  <si>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</si>
  <si>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</si>
  <si>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</si>
  <si>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</si>
  <si>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</si>
  <si>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</si>
  <si>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</si>
  <si>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</si>
  <si>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</si>
  <si>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</si>
  <si>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</si>
  <si>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</si>
  <si>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</si>
  <si>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</si>
  <si>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</si>
  <si>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</si>
  <si>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</si>
  <si>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</si>
  <si>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</si>
  <si>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</si>
  <si>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</si>
  <si>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</si>
  <si>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</si>
  <si>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</si>
  <si>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</si>
  <si>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</si>
  <si>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</si>
  <si>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</si>
  <si>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</si>
  <si>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</si>
  <si>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</si>
  <si>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</si>
  <si>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</si>
  <si>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</si>
  <si>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</si>
  <si>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</si>
  <si>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</si>
  <si>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</si>
  <si>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</si>
  <si>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</si>
  <si>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</si>
  <si>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</si>
  <si>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</si>
  <si>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</si>
  <si>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</si>
  <si>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</si>
  <si>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</si>
  <si>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</si>
  <si>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</si>
  <si>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</si>
  <si>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</si>
  <si>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</si>
  <si>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</si>
  <si>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</si>
  <si>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</si>
  <si>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</si>
  <si>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</si>
  <si>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</si>
  <si>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</si>
  <si>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</si>
  <si>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</si>
  <si>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</si>
  <si>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</si>
  <si>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</si>
  <si>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</si>
  <si>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</si>
  <si>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</si>
  <si>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</si>
  <si>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</si>
  <si>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</si>
  <si>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</si>
  <si>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</si>
  <si>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</si>
  <si>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</si>
  <si>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</si>
  <si>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</si>
  <si>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</si>
  <si>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</si>
  <si>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</si>
  <si>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</si>
  <si>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</si>
  <si>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</si>
  <si>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</si>
  <si>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</si>
  <si>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</si>
  <si>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</si>
  <si>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</si>
  <si>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</si>
  <si>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</si>
  <si>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</si>
  <si>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</si>
  <si>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</si>
  <si>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</si>
  <si>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</si>
  <si>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</si>
  <si>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</si>
  <si>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</si>
  <si>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</si>
  <si>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</si>
  <si>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</si>
  <si>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</si>
  <si>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</si>
  <si>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</si>
  <si>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</si>
  <si>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</si>
  <si>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</si>
  <si>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</si>
  <si>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</si>
  <si>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</si>
  <si>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</si>
  <si>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</si>
  <si>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</si>
  <si>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</si>
  <si>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</si>
  <si>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</si>
  <si>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</si>
  <si>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</si>
  <si>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</si>
  <si>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</si>
  <si>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</si>
  <si>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</si>
  <si>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</si>
  <si>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</si>
  <si>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</si>
  <si>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</si>
  <si>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</si>
  <si>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</si>
  <si>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</si>
  <si>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</si>
  <si>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</si>
  <si>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</si>
  <si>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</si>
  <si>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</si>
  <si>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</si>
  <si>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</si>
  <si>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</si>
  <si>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</si>
  <si>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</si>
  <si>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</si>
  <si>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</si>
  <si>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</si>
  <si>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</si>
  <si>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</si>
  <si>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</si>
  <si>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</si>
  <si>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</si>
  <si>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</si>
  <si>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</si>
  <si>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</si>
  <si>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</si>
  <si>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</si>
  <si>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</si>
  <si>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</si>
  <si>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</si>
  <si>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</si>
  <si>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</si>
  <si>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</si>
  <si>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</si>
  <si>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</si>
  <si>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</si>
  <si>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</si>
  <si>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</si>
  <si>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</si>
  <si>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</si>
  <si>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</si>
  <si>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</si>
  <si>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</si>
  <si>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</si>
  <si>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</si>
  <si>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</si>
  <si>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</si>
  <si>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</si>
  <si>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</si>
  <si>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</si>
  <si>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</si>
  <si>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</si>
  <si>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</si>
  <si>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</si>
  <si>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</si>
  <si>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</si>
  <si>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</si>
  <si>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</si>
  <si>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</si>
  <si>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</si>
  <si>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</si>
  <si>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</si>
  <si>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</si>
  <si>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</si>
  <si>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</si>
  <si>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</si>
  <si>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</si>
  <si>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</si>
  <si>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</si>
  <si>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</si>
  <si>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</si>
  <si>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</si>
  <si>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</si>
  <si>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</si>
  <si>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</si>
  <si>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</si>
  <si>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</si>
  <si>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</si>
  <si>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</si>
  <si>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</si>
  <si>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</si>
  <si>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</si>
  <si>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</si>
  <si>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</si>
  <si>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</si>
  <si>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</si>
  <si>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</si>
  <si>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</si>
  <si>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</si>
  <si>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</si>
  <si>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</si>
  <si>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</si>
  <si>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</si>
  <si>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</si>
  <si>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</si>
  <si>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</si>
  <si>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</si>
  <si>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</si>
  <si>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</si>
  <si>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</si>
  <si>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</si>
  <si>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</si>
  <si>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</si>
  <si>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</si>
  <si>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</si>
  <si>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</si>
  <si>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</si>
  <si>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</si>
  <si>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</si>
  <si>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</si>
  <si>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</si>
  <si>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</si>
  <si>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</si>
  <si>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</si>
  <si>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</si>
  <si>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</si>
  <si>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</si>
  <si>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</si>
  <si>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</si>
  <si>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</si>
  <si>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</si>
  <si>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</si>
  <si>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</si>
  <si>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</si>
  <si>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</si>
  <si>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</si>
  <si>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</si>
  <si>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</si>
  <si>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</si>
  <si>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</si>
  <si>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</si>
  <si>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</si>
  <si>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</si>
  <si>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</si>
  <si>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</si>
  <si>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</si>
  <si>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</si>
  <si>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</si>
  <si>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</si>
  <si>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</si>
  <si>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</si>
  <si>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</si>
  <si>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</si>
  <si>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</si>
  <si>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</si>
  <si>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</si>
  <si>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</si>
  <si>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</si>
  <si>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</si>
  <si>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</si>
  <si>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</si>
  <si>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</si>
  <si>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</si>
  <si>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</si>
  <si>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</si>
  <si>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</si>
  <si>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</si>
  <si>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</si>
  <si>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</si>
  <si>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</si>
  <si>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</si>
  <si>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</si>
  <si>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</si>
  <si>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</si>
  <si>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</si>
  <si>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</si>
  <si>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</si>
  <si>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</si>
  <si>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</si>
  <si>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</si>
  <si>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</si>
  <si>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</si>
  <si>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</si>
  <si>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</si>
  <si>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</si>
  <si>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</si>
  <si>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</si>
  <si>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</si>
  <si>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</si>
  <si>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</si>
  <si>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</si>
  <si>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</si>
  <si>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</si>
  <si>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</si>
  <si>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</si>
  <si>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</si>
  <si>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</si>
  <si>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</si>
  <si>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</si>
  <si>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</si>
  <si>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</si>
  <si>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</si>
  <si>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</si>
  <si>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</si>
  <si>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</si>
  <si>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</si>
  <si>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</si>
  <si>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</si>
  <si>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</si>
  <si>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</si>
  <si>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</si>
  <si>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</si>
  <si>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</si>
  <si>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</si>
  <si>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</si>
  <si>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</si>
  <si>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</si>
  <si>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</si>
  <si>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</si>
  <si>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</si>
  <si>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</si>
  <si>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</si>
  <si>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</si>
  <si>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</si>
  <si>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</si>
  <si>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</si>
  <si>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</si>
  <si>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</si>
  <si>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</si>
  <si>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</si>
  <si>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</si>
  <si>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</si>
  <si>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</si>
  <si>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</si>
  <si>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</si>
  <si>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</si>
  <si>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</si>
  <si>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</si>
  <si>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</si>
  <si>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</si>
  <si>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</si>
  <si>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</si>
  <si>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</si>
  <si>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</si>
  <si>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</si>
  <si>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</si>
  <si>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</si>
  <si>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</si>
  <si>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</si>
  <si>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</si>
  <si>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</si>
  <si>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</si>
  <si>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</si>
  <si>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</si>
  <si>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</si>
  <si>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</si>
  <si>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</si>
  <si>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</si>
  <si>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</si>
  <si>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</si>
  <si>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</si>
  <si>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</si>
  <si>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</si>
  <si>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</si>
  <si>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</si>
  <si>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</si>
  <si>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</si>
  <si>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</si>
  <si>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</si>
  <si>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</si>
  <si>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</si>
  <si>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</si>
  <si>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</si>
  <si>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</si>
  <si>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</si>
  <si>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</si>
  <si>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</si>
  <si>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</si>
  <si>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</si>
  <si>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</si>
  <si>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</si>
  <si>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</si>
  <si>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</si>
  <si>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</si>
  <si>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</si>
  <si>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</si>
  <si>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</si>
  <si>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</si>
  <si>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</si>
  <si>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</si>
  <si>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</si>
  <si>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</si>
  <si>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</si>
  <si>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</si>
  <si>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</si>
  <si>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</si>
  <si>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</si>
  <si>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</si>
  <si>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</si>
  <si>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</si>
  <si>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</si>
  <si>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</si>
  <si>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</si>
  <si>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</si>
  <si>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</si>
  <si>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</si>
  <si>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</si>
  <si>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</si>
  <si>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</si>
  <si>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</si>
  <si>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</si>
  <si>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</si>
  <si>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</si>
  <si>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</si>
  <si>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</si>
  <si>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</si>
  <si>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</si>
  <si>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</si>
  <si>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</si>
  <si>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</si>
  <si>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</si>
  <si>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</si>
  <si>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</si>
  <si>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</si>
  <si>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</si>
  <si>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</si>
  <si>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</si>
  <si>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</si>
  <si>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</si>
  <si>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</si>
  <si>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</si>
  <si>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</si>
  <si>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</si>
  <si>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</si>
  <si>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</si>
  <si>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</si>
  <si>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</si>
  <si>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</si>
  <si>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</si>
  <si>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</si>
  <si>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</si>
  <si>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</si>
  <si>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</si>
  <si>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</si>
  <si>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</si>
  <si>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</si>
  <si>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</si>
  <si>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</si>
  <si>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</si>
  <si>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</si>
  <si>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</si>
  <si>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</si>
  <si>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</si>
  <si>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</si>
  <si>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</si>
  <si>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</si>
  <si>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</si>
  <si>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</si>
  <si>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</si>
  <si>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</si>
  <si>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</si>
  <si>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</si>
  <si>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</si>
  <si>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</si>
  <si>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</si>
  <si>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</si>
  <si>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</si>
  <si>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</si>
  <si>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</si>
  <si>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</si>
  <si>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</si>
  <si>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</si>
  <si>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</si>
  <si>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</si>
  <si>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</si>
  <si>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</si>
  <si>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</si>
  <si>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</si>
  <si>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</si>
  <si>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</si>
  <si>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</si>
  <si>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</si>
  <si>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</si>
  <si>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</si>
  <si>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</si>
  <si>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</si>
  <si>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</si>
  <si>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</si>
  <si>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</si>
  <si>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</si>
  <si>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</si>
  <si>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</si>
  <si>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</si>
  <si>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</si>
  <si>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</si>
  <si>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</si>
  <si>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</si>
  <si>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</si>
  <si>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</si>
  <si>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</si>
  <si>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</si>
  <si>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</si>
  <si>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</si>
  <si>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</si>
  <si>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</si>
  <si>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</si>
  <si>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</si>
  <si>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</si>
  <si>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</si>
  <si>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</si>
  <si>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</si>
  <si>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</si>
  <si>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</si>
  <si>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</si>
  <si>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</si>
  <si>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</si>
  <si>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</si>
  <si>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</si>
  <si>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</si>
  <si>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</si>
  <si>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</si>
  <si>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</si>
  <si>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</si>
  <si>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</si>
  <si>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</si>
  <si>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</si>
  <si>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</si>
  <si>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</si>
  <si>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</si>
  <si>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</si>
  <si>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</si>
  <si>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</si>
  <si>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</si>
  <si>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</si>
  <si>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</si>
  <si>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</si>
  <si>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</si>
  <si>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</si>
  <si>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</si>
  <si>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</si>
  <si>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</si>
  <si>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</si>
  <si>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</si>
  <si>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</si>
  <si>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</si>
  <si>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</si>
  <si>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</si>
  <si>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</si>
  <si>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</si>
  <si>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</si>
  <si>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</si>
  <si>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</si>
  <si>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</si>
  <si>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</si>
  <si>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</si>
  <si>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</si>
  <si>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</si>
  <si>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</si>
  <si>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</si>
  <si>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</si>
  <si>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</si>
  <si>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</si>
  <si>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</si>
  <si>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</si>
  <si>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</si>
  <si>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</si>
  <si>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</si>
  <si>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</si>
  <si>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</si>
  <si>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</si>
  <si>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</si>
  <si>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</si>
  <si>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</si>
  <si>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</si>
  <si>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</si>
  <si>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</si>
  <si>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</si>
  <si>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</si>
  <si>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</si>
  <si>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</si>
  <si>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</si>
  <si>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</si>
  <si>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</si>
  <si>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</si>
  <si>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</si>
  <si>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</si>
  <si>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</si>
  <si>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</si>
  <si>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</si>
  <si>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</si>
  <si>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</si>
  <si>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</si>
  <si>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</si>
  <si>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</si>
  <si>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</si>
  <si>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</si>
  <si>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</si>
  <si>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</si>
  <si>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</si>
  <si>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</si>
  <si>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</si>
  <si>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</si>
  <si>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</si>
  <si>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</si>
  <si>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</si>
  <si>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</si>
  <si>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</si>
  <si>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</si>
  <si>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</si>
  <si>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</si>
  <si>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</si>
  <si>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</si>
  <si>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</si>
  <si>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</si>
  <si>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</si>
  <si>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</si>
  <si>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</si>
  <si>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</si>
  <si>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</si>
  <si>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</si>
  <si>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</si>
  <si>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</si>
  <si>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</si>
  <si>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</si>
  <si>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</si>
  <si>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</si>
  <si>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</si>
  <si>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</si>
  <si>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</si>
  <si>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</si>
  <si>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</si>
  <si>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</si>
  <si>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</si>
  <si>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</si>
  <si>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</si>
  <si>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</si>
  <si>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</si>
  <si>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</si>
  <si>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</si>
  <si>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</si>
  <si>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</si>
  <si>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</si>
  <si>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</si>
  <si>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</si>
  <si>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</si>
  <si>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</si>
  <si>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</si>
  <si>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</si>
  <si>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</si>
  <si>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</si>
  <si>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</si>
  <si>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</si>
  <si>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</si>
  <si>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</si>
  <si>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</si>
  <si>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</si>
  <si>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</si>
  <si>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</si>
  <si>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</si>
  <si>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</si>
  <si>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</si>
  <si>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</si>
  <si>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</si>
  <si>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</si>
  <si>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</si>
  <si>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</si>
  <si>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</si>
  <si>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</si>
  <si>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</si>
  <si>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</si>
  <si>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</si>
  <si>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</si>
  <si>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</si>
  <si>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</si>
  <si>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</si>
  <si>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</si>
  <si>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</si>
  <si>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</si>
  <si>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</si>
  <si>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</si>
  <si>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</si>
  <si>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</si>
  <si>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</si>
  <si>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</si>
  <si>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</si>
  <si>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</si>
  <si>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</si>
  <si>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</si>
  <si>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</si>
  <si>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</si>
  <si>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</si>
  <si>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</si>
  <si>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</si>
  <si>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</si>
  <si>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</si>
  <si>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</si>
  <si>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</si>
  <si>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</si>
  <si>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</si>
  <si>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</si>
  <si>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</si>
  <si>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</si>
  <si>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</si>
  <si>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</si>
  <si>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</si>
  <si>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</si>
  <si>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</si>
  <si>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</si>
  <si>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</si>
  <si>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</si>
  <si>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</si>
  <si>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</si>
  <si>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</si>
  <si>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</si>
  <si>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</si>
  <si>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</si>
  <si>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</si>
  <si>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</si>
  <si>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</si>
  <si>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</si>
  <si>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</si>
  <si>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</si>
  <si>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</si>
  <si>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</si>
  <si>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</si>
  <si>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</si>
  <si>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</si>
  <si>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</si>
  <si>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</si>
  <si>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</si>
  <si>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</si>
  <si>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</si>
  <si>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</si>
  <si>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</si>
  <si>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</si>
  <si>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</si>
  <si>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</si>
  <si>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</si>
  <si>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</si>
  <si>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</si>
  <si>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</si>
  <si>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</si>
  <si>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</si>
  <si>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</si>
  <si>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</si>
  <si>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</si>
  <si>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</si>
  <si>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</si>
  <si>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</si>
  <si>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</si>
  <si>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</si>
  <si>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</si>
  <si>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</si>
  <si>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</si>
  <si>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</si>
  <si>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</si>
  <si>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</si>
  <si>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</si>
  <si>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</si>
  <si>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</si>
  <si>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</si>
  <si>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</si>
  <si>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</si>
  <si>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</si>
  <si>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</si>
  <si>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</si>
  <si>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</si>
  <si>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</si>
  <si>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</si>
  <si>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</si>
  <si>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</si>
  <si>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</si>
  <si>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</si>
  <si>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</si>
  <si>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</si>
  <si>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</si>
  <si>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</si>
  <si>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</si>
  <si>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</si>
  <si>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</si>
  <si>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</si>
  <si>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</si>
  <si>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</si>
  <si>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</si>
  <si>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</si>
  <si>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</si>
  <si>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</si>
  <si>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</si>
  <si>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</si>
  <si>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</si>
  <si>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</si>
  <si>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</si>
  <si>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</si>
  <si>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</si>
  <si>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</si>
  <si>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</si>
  <si>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</si>
  <si>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</si>
  <si>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</si>
  <si>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</si>
  <si>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</si>
  <si>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</si>
  <si>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</si>
  <si>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</si>
  <si>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</si>
  <si>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</si>
  <si>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</si>
  <si>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</si>
  <si>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</si>
  <si>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</si>
  <si>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</si>
  <si>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</si>
  <si>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</si>
  <si>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</si>
  <si>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</si>
  <si>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</si>
  <si>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</si>
  <si>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</si>
  <si>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</si>
  <si>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</si>
  <si>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</si>
  <si>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</si>
  <si>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</si>
  <si>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</si>
  <si>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</si>
  <si>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</si>
  <si>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</si>
  <si>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</si>
  <si>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</si>
  <si>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</si>
  <si>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</si>
  <si>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</si>
  <si>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</si>
  <si>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</si>
  <si>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</si>
  <si>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</si>
  <si>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</si>
  <si>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</si>
  <si>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</si>
  <si>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</si>
  <si>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</si>
  <si>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</si>
  <si>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</si>
  <si>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</si>
  <si>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</si>
  <si>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</si>
  <si>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</si>
  <si>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</si>
  <si>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</si>
  <si>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</si>
  <si>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</si>
  <si>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</si>
  <si>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</si>
  <si>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</si>
  <si>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</si>
  <si>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</si>
  <si>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</si>
  <si>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</si>
  <si>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</si>
  <si>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</si>
  <si>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</si>
  <si>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</si>
  <si>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</si>
  <si>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</si>
  <si>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</si>
  <si>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</si>
  <si>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</si>
  <si>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</si>
  <si>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</si>
  <si>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</si>
  <si>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</si>
  <si>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</si>
  <si>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</si>
  <si>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</si>
  <si>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</si>
  <si>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</si>
  <si>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</si>
  <si>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</si>
  <si>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</si>
  <si>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</si>
  <si>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</si>
  <si>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</si>
  <si>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</si>
  <si>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</si>
  <si>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</si>
  <si>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</si>
  <si>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</si>
  <si>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</si>
  <si>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</si>
  <si>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</si>
  <si>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</si>
  <si>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</si>
  <si>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</si>
  <si>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</si>
  <si>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</si>
  <si>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</si>
  <si>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</si>
  <si>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</si>
  <si>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</si>
  <si>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</si>
  <si>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</si>
  <si>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</si>
  <si>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</si>
  <si>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</si>
  <si>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</si>
  <si>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</si>
  <si>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</si>
  <si>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</si>
  <si>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</si>
  <si>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</si>
  <si>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</si>
  <si>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</si>
  <si>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</si>
  <si>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</si>
  <si>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</si>
  <si>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</si>
  <si>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</si>
  <si>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</si>
  <si>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</si>
  <si>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</si>
  <si>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</si>
  <si>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</si>
  <si>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</si>
  <si>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</si>
  <si>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</si>
  <si>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</si>
  <si>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</si>
  <si>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</si>
  <si>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</si>
  <si>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</si>
  <si>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</si>
  <si>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</si>
  <si>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</si>
  <si>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</si>
  <si>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</si>
  <si>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</si>
  <si>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</si>
  <si>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</si>
  <si>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</si>
  <si>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</si>
  <si>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</si>
  <si>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</si>
  <si>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</si>
  <si>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</si>
  <si>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</si>
  <si>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</si>
  <si>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</si>
  <si>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</si>
  <si>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</si>
  <si>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</si>
  <si>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</si>
  <si>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</si>
  <si>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</si>
  <si>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</si>
  <si>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</si>
  <si>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</si>
  <si>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</si>
  <si>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</si>
  <si>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</si>
  <si>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</si>
  <si>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</si>
  <si>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</si>
  <si>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</si>
  <si>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</si>
  <si>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</si>
  <si>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</si>
  <si>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</si>
  <si>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</si>
  <si>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</si>
  <si>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</si>
  <si>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</si>
  <si>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</si>
  <si>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</si>
  <si>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</si>
  <si>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</si>
  <si>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</si>
  <si>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</si>
  <si>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</si>
  <si>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</si>
  <si>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</si>
  <si>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</si>
  <si>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</si>
  <si>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</si>
  <si>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</si>
  <si>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</si>
  <si>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</si>
  <si>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</si>
  <si>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</si>
  <si>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</si>
  <si>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</si>
  <si>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</si>
  <si>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</si>
  <si>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</si>
  <si>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</si>
  <si>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</si>
  <si>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</si>
  <si>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</si>
  <si>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</si>
  <si>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</si>
  <si>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</si>
  <si>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</si>
  <si>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</si>
  <si>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</si>
  <si>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</si>
  <si>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</si>
  <si>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</si>
  <si>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</si>
  <si>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</si>
  <si>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</si>
  <si>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</si>
  <si>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</si>
  <si>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</si>
  <si>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</si>
  <si>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</si>
  <si>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</si>
  <si>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</si>
  <si>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</si>
  <si>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</si>
  <si>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</si>
  <si>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</si>
  <si>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</si>
  <si>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</si>
  <si>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</si>
  <si>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</si>
  <si>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</si>
  <si>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</si>
  <si>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</si>
  <si>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</si>
  <si>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</si>
  <si>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</si>
  <si>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</si>
  <si>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</si>
  <si>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</si>
  <si>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</si>
  <si>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</si>
  <si>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</si>
  <si>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</si>
  <si>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</si>
  <si>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</si>
  <si>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</si>
  <si>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</si>
  <si>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</si>
  <si>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</si>
  <si>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</si>
  <si>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</si>
  <si>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</si>
  <si>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</si>
  <si>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</si>
  <si>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</si>
  <si>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</si>
  <si>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</si>
  <si>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</si>
  <si>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</si>
  <si>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</si>
  <si>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</si>
  <si>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</si>
  <si>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</si>
  <si>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</si>
  <si>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</si>
  <si>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</si>
  <si>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</si>
  <si>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</si>
  <si>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</si>
  <si>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</si>
  <si>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</si>
  <si>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</si>
  <si>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</si>
  <si>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</si>
  <si>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</si>
  <si>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</si>
  <si>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</si>
  <si>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</si>
  <si>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</si>
  <si>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</si>
  <si>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</si>
  <si>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</si>
  <si>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</si>
  <si>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</si>
  <si>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</si>
  <si>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</si>
  <si>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</si>
  <si>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</si>
  <si>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</si>
  <si>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</si>
  <si>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</si>
  <si>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</si>
  <si>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</si>
  <si>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</si>
  <si>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</si>
  <si>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</si>
  <si>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</si>
  <si>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</si>
  <si>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</si>
  <si>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</si>
  <si>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</si>
  <si>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</si>
  <si>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</si>
  <si>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</si>
  <si>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</si>
  <si>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</si>
  <si>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</si>
  <si>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</si>
  <si>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</si>
  <si>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</si>
  <si>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</si>
  <si>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</si>
  <si>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</si>
  <si>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</si>
  <si>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</si>
  <si>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</si>
  <si>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</si>
  <si>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</si>
  <si>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</si>
  <si>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</si>
  <si>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</si>
  <si>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</si>
  <si>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</si>
  <si>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</si>
  <si>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</si>
  <si>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</si>
  <si>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</si>
  <si>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</si>
  <si>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</si>
  <si>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</si>
  <si>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</si>
  <si>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</si>
  <si>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</si>
  <si>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</si>
  <si>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</si>
  <si>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</si>
  <si>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</si>
  <si>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</si>
  <si>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</si>
  <si>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</si>
  <si>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</si>
  <si>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</si>
  <si>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</si>
  <si>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</si>
  <si>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</si>
  <si>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</si>
  <si>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</si>
  <si>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</si>
  <si>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</si>
  <si>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</si>
  <si>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</si>
  <si>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</si>
  <si>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</si>
  <si>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</si>
  <si>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</si>
  <si>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</si>
  <si>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</si>
  <si>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</si>
  <si>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</si>
  <si>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</si>
  <si>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</si>
  <si>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</si>
  <si>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</si>
  <si>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</si>
  <si>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</si>
  <si>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</si>
  <si>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</si>
  <si>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</si>
  <si>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</si>
  <si>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</si>
  <si>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</si>
  <si>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</si>
  <si>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</si>
  <si>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</si>
  <si>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</si>
  <si>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</si>
  <si>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</si>
  <si>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</si>
  <si>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</si>
  <si>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</si>
  <si>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</si>
  <si>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</si>
  <si>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</si>
  <si>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</si>
  <si>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</si>
  <si>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</si>
  <si>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</si>
  <si>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</si>
  <si>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</si>
  <si>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</si>
  <si>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</si>
  <si>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</si>
  <si>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</si>
  <si>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</si>
  <si>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</si>
  <si>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</si>
  <si>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</si>
  <si>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</si>
  <si>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</si>
  <si>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</si>
  <si>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</si>
  <si>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</si>
  <si>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</si>
  <si>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</si>
  <si>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</si>
  <si>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</si>
  <si>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</si>
  <si>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</si>
  <si>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</si>
  <si>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</si>
  <si>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</si>
  <si>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</si>
  <si>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</si>
  <si>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</si>
  <si>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</si>
  <si>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</si>
  <si>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</si>
  <si>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</si>
  <si>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</si>
  <si>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</si>
  <si>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</si>
  <si>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</si>
  <si>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</si>
  <si>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</si>
  <si>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</si>
  <si>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</si>
  <si>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</si>
  <si>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</si>
  <si>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</si>
  <si>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</si>
  <si>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</si>
  <si>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</si>
  <si>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</si>
  <si>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</si>
  <si>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</si>
  <si>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</si>
  <si>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</si>
  <si>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</si>
  <si>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</si>
  <si>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</si>
  <si>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</si>
  <si>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</si>
  <si>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</si>
  <si>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</si>
  <si>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</si>
  <si>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</si>
  <si>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</si>
  <si>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</si>
  <si>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</si>
  <si>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</si>
  <si>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</si>
  <si>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</si>
  <si>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</si>
  <si>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</si>
  <si>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</si>
  <si>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</si>
  <si>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</si>
  <si>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</si>
  <si>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</si>
  <si>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</si>
  <si>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</si>
  <si>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</si>
  <si>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</si>
  <si>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</si>
  <si>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</si>
  <si>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</si>
  <si>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</si>
  <si>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</si>
  <si>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</si>
  <si>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</si>
  <si>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</si>
  <si>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</si>
  <si>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</si>
  <si>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</si>
  <si>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</si>
  <si>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</si>
  <si>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</si>
  <si>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</si>
  <si>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</si>
  <si>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</si>
  <si>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</si>
  <si>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</si>
  <si>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</si>
  <si>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</si>
  <si>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</si>
  <si>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</si>
  <si>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</si>
  <si>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</si>
  <si>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</si>
  <si>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</si>
  <si>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</si>
  <si>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</si>
  <si>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</si>
  <si>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</si>
  <si>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</si>
  <si>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</si>
  <si>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</si>
  <si>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</si>
  <si>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</si>
  <si>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</si>
  <si>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</si>
  <si>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</si>
  <si>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</si>
  <si>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</si>
  <si>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</si>
  <si>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</si>
  <si>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</si>
  <si>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</si>
  <si>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</si>
  <si>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</si>
  <si>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</si>
  <si>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</si>
  <si>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</si>
  <si>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</si>
  <si>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</si>
  <si>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</si>
  <si>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</si>
  <si>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</si>
  <si>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</si>
  <si>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</si>
  <si>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</si>
  <si>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</si>
  <si>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</si>
  <si>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</si>
  <si>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</si>
  <si>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</si>
  <si>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</si>
  <si>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</si>
  <si>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</si>
  <si>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</si>
  <si>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</si>
  <si>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</si>
  <si>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</si>
  <si>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</si>
  <si>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</si>
  <si>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</si>
  <si>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</si>
  <si>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</si>
  <si>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</si>
  <si>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</si>
  <si>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</si>
  <si>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</si>
  <si>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</si>
  <si>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</si>
  <si>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</si>
  <si>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</si>
  <si>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</si>
  <si>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</si>
  <si>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</si>
  <si>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</si>
  <si>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</si>
  <si>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</si>
  <si>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</si>
  <si>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</si>
  <si>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</si>
  <si>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</si>
  <si>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</si>
  <si>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</si>
  <si>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</si>
  <si>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</si>
  <si>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</si>
  <si>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</si>
  <si>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</si>
  <si>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</si>
  <si>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</si>
  <si>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</si>
  <si>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</si>
  <si>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</si>
  <si>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</si>
  <si>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</si>
  <si>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</si>
  <si>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</si>
  <si>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</si>
  <si>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</si>
  <si>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</si>
  <si>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</si>
  <si>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</si>
  <si>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</si>
  <si>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</si>
  <si>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</si>
  <si>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</si>
  <si>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</si>
  <si>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</si>
  <si>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</si>
  <si>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</si>
  <si>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</si>
  <si>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</si>
  <si>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</si>
  <si>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</si>
  <si>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</si>
  <si>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</si>
  <si>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</si>
  <si>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</si>
  <si>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</si>
  <si>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</si>
  <si>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</si>
  <si>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</si>
  <si>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</si>
  <si>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</si>
  <si>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</si>
  <si>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</si>
  <si>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</si>
  <si>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</si>
  <si>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</si>
  <si>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</si>
  <si>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</si>
  <si>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</si>
  <si>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</si>
  <si>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</si>
  <si>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</si>
  <si>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</si>
  <si>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</si>
  <si>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</si>
  <si>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</si>
  <si>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</si>
  <si>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</si>
  <si>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</si>
  <si>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</si>
  <si>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</si>
  <si>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</si>
  <si>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</si>
  <si>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</si>
  <si>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</si>
  <si>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</si>
  <si>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</si>
  <si>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</si>
  <si>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</si>
  <si>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</si>
  <si>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</si>
  <si>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</si>
  <si>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</si>
  <si>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</si>
  <si>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</si>
  <si>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</si>
  <si>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</si>
  <si>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</si>
  <si>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</si>
  <si>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</si>
  <si>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</si>
  <si>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</si>
  <si>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</si>
  <si>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</si>
  <si>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</si>
  <si>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</si>
  <si>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</si>
  <si>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</si>
  <si>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</si>
  <si>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</si>
  <si>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</si>
  <si>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</si>
  <si>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</si>
  <si>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</si>
  <si>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</si>
  <si>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</si>
  <si>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</si>
  <si>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</si>
  <si>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</si>
  <si>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</si>
  <si>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</si>
  <si>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</si>
  <si>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</si>
  <si>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</si>
  <si>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</si>
  <si>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</si>
  <si>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</si>
  <si>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</si>
  <si>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</si>
  <si>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</si>
  <si>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</si>
  <si>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</si>
  <si>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</si>
  <si>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</si>
  <si>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</si>
  <si>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</si>
  <si>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</si>
  <si>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</si>
  <si>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</si>
  <si>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</si>
  <si>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</si>
  <si>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</si>
  <si>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</si>
  <si>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</si>
  <si>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</si>
  <si>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</si>
  <si>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</si>
  <si>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</si>
  <si>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</si>
  <si>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</si>
  <si>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</si>
  <si>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</si>
  <si>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</si>
  <si>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</si>
  <si>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</si>
  <si>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</si>
  <si>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</si>
  <si>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</si>
  <si>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</si>
  <si>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</si>
  <si>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</si>
  <si>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</si>
  <si>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</si>
  <si>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</si>
  <si>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</si>
  <si>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</si>
  <si>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</si>
  <si>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</si>
  <si>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</si>
  <si>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</si>
  <si>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</si>
  <si>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</si>
  <si>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</si>
  <si>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</si>
  <si>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</si>
  <si>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</si>
  <si>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</si>
  <si>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</si>
  <si>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</si>
  <si>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</si>
  <si>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</si>
  <si>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</si>
  <si>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</si>
  <si>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</si>
  <si>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</si>
  <si>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</si>
  <si>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</si>
  <si>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</si>
  <si>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</si>
  <si>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</si>
  <si>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</si>
  <si>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</si>
  <si>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</si>
  <si>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</si>
  <si>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</si>
  <si>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</si>
  <si>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</si>
  <si>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</si>
  <si>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</si>
  <si>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</si>
  <si>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</si>
  <si>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</si>
  <si>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</si>
  <si>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</si>
  <si>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</si>
  <si>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</si>
  <si>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</si>
  <si>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</si>
  <si>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</si>
  <si>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</si>
  <si>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</si>
  <si>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</si>
  <si>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</si>
  <si>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</si>
  <si>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</si>
  <si>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</si>
  <si>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</si>
  <si>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</si>
  <si>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</si>
  <si>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</si>
  <si>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</si>
  <si>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</si>
  <si>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</si>
  <si>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</si>
  <si>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</si>
  <si>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</si>
  <si>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</si>
  <si>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</si>
  <si>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</si>
  <si>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</si>
  <si>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</si>
  <si>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</si>
  <si>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</si>
  <si>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</si>
  <si>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</si>
  <si>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</si>
  <si>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</si>
  <si>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</si>
  <si>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</si>
  <si>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</si>
  <si>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</si>
  <si>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</si>
  <si>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</si>
  <si>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</si>
  <si>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</si>
  <si>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</si>
  <si>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</si>
  <si>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</si>
  <si>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</si>
  <si>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</si>
  <si>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</si>
  <si>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</si>
  <si>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</si>
  <si>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</si>
  <si>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</si>
  <si>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</si>
  <si>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</si>
  <si>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</si>
  <si>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</si>
  <si>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</si>
  <si>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</si>
  <si>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</si>
  <si>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</si>
  <si>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</si>
  <si>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</si>
  <si>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</si>
  <si>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</si>
  <si>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</si>
  <si>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</si>
  <si>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</si>
  <si>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</si>
  <si>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</si>
  <si>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</si>
  <si>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</si>
  <si>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</si>
  <si>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</si>
  <si>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</si>
  <si>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</si>
  <si>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</si>
  <si>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</si>
  <si>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</si>
  <si>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</si>
  <si>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</si>
  <si>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</si>
  <si>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</si>
  <si>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</si>
  <si>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</si>
  <si>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</si>
  <si>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</si>
  <si>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</si>
  <si>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</si>
  <si>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</si>
  <si>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</si>
  <si>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</si>
  <si>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</si>
  <si>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</si>
  <si>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</si>
  <si>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</si>
  <si>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</si>
  <si>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</si>
  <si>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</si>
  <si>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</si>
  <si>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</si>
  <si>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</si>
  <si>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</si>
  <si>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</si>
  <si>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</si>
  <si>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</si>
  <si>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</si>
  <si>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</si>
  <si>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</si>
  <si>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</si>
  <si>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</si>
  <si>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</si>
  <si>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</si>
  <si>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</si>
  <si>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</si>
  <si>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</si>
  <si>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</si>
  <si>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</si>
  <si>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</si>
  <si>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</si>
  <si>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</si>
  <si>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</si>
  <si>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</si>
  <si>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</si>
  <si>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</si>
  <si>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</si>
  <si>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</si>
  <si>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</si>
  <si>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</si>
  <si>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</si>
  <si>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</si>
  <si>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</si>
  <si>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</si>
  <si>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</si>
  <si>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</si>
  <si>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</si>
  <si>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</si>
  <si>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</si>
  <si>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</si>
  <si>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</si>
  <si>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</si>
  <si>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</si>
  <si>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</si>
  <si>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</si>
  <si>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</si>
  <si>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</si>
  <si>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</si>
  <si>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</si>
  <si>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</si>
  <si>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</si>
  <si>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</si>
  <si>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</si>
  <si>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</si>
  <si>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</si>
  <si>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</si>
  <si>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</si>
  <si>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</si>
  <si>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</si>
  <si>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</si>
  <si>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</si>
  <si>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</si>
  <si>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</si>
  <si>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</si>
  <si>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</si>
  <si>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</si>
  <si>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</si>
  <si>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</si>
  <si>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</si>
  <si>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</si>
  <si>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</si>
  <si>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</si>
  <si>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</si>
  <si>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</si>
  <si>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</si>
  <si>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</si>
  <si>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</si>
  <si>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</si>
  <si>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</si>
  <si>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</si>
  <si>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</si>
  <si>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</si>
  <si>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</si>
  <si>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</si>
  <si>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</si>
  <si>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</si>
  <si>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</si>
  <si>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</si>
  <si>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</si>
  <si>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</si>
  <si>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</si>
  <si>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</si>
  <si>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</si>
  <si>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</si>
  <si>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</si>
  <si>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</si>
  <si>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</si>
  <si>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</si>
  <si>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</si>
  <si>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</si>
  <si>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</si>
  <si>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</si>
  <si>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</si>
  <si>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</si>
  <si>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</si>
  <si>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</si>
  <si>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</si>
  <si>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</si>
  <si>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</si>
  <si>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</si>
  <si>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</si>
  <si>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</si>
  <si>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</si>
  <si>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</si>
  <si>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</si>
  <si>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</si>
  <si>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</si>
  <si>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</si>
  <si>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</si>
  <si>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</si>
  <si>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</si>
  <si>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</si>
  <si>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</si>
  <si>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</si>
  <si>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</si>
  <si>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</si>
  <si>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</si>
  <si>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</si>
  <si>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</si>
  <si>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</si>
  <si>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</si>
  <si>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</si>
  <si>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</si>
  <si>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</si>
  <si>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</si>
  <si>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</si>
  <si>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</si>
  <si>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</si>
  <si>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</si>
  <si>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</si>
  <si>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</si>
  <si>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</si>
  <si>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</si>
  <si>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</si>
  <si>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</si>
  <si>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</si>
  <si>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</si>
  <si>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</si>
  <si>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</si>
  <si>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</si>
  <si>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</si>
  <si>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</si>
  <si>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</si>
  <si>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</si>
  <si>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</si>
  <si>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</si>
  <si>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</si>
  <si>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</si>
  <si>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</si>
  <si>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</si>
  <si>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</si>
  <si>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</si>
  <si>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</si>
  <si>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</si>
  <si>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</si>
  <si>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</si>
  <si>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</si>
  <si>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</si>
  <si>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</si>
  <si>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</si>
  <si>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</si>
  <si>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</si>
  <si>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</si>
  <si>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</si>
  <si>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</si>
  <si>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</si>
  <si>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</si>
  <si>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</si>
  <si>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</si>
  <si>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</si>
  <si>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</si>
  <si>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</si>
  <si>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</si>
  <si>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</si>
  <si>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</si>
  <si>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</si>
  <si>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</si>
  <si>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</si>
  <si>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</si>
  <si>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</si>
  <si>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</si>
  <si>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</si>
  <si>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</si>
  <si>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</si>
  <si>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</si>
  <si>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</si>
  <si>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</si>
  <si>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</si>
  <si>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</si>
  <si>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</si>
  <si>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</si>
  <si>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</si>
  <si>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</si>
  <si>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</si>
  <si>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</si>
  <si>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</si>
  <si>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</si>
  <si>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</si>
  <si>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</si>
  <si>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</si>
  <si>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</si>
  <si>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</si>
  <si>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</si>
  <si>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</si>
  <si>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</si>
  <si>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</si>
  <si>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</si>
  <si>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</si>
  <si>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</si>
  <si>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</si>
  <si>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</si>
  <si>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</si>
  <si>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</si>
  <si>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</si>
  <si>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</si>
  <si>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</si>
  <si>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</si>
  <si>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</si>
  <si>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</si>
  <si>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</si>
  <si>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</si>
  <si>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</si>
  <si>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</si>
  <si>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</si>
  <si>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</si>
  <si>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</si>
  <si>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</si>
  <si>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</si>
  <si>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</si>
  <si>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</si>
  <si>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</si>
  <si>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</si>
  <si>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</si>
  <si>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</si>
  <si>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</si>
  <si>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</si>
  <si>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</si>
  <si>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</si>
  <si>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</si>
  <si>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</si>
  <si>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</si>
  <si>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</si>
  <si>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</si>
  <si>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</si>
  <si>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</si>
  <si>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</si>
  <si>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</si>
  <si>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</si>
  <si>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</si>
  <si>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</si>
  <si>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</si>
  <si>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</si>
  <si>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</si>
  <si>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</si>
  <si>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</si>
  <si>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</si>
  <si>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</si>
  <si>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</si>
  <si>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</si>
  <si>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</si>
  <si>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</si>
  <si>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</si>
  <si>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</si>
  <si>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</si>
  <si>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</si>
  <si>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</si>
  <si>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</si>
  <si>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</si>
  <si>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</si>
  <si>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</si>
  <si>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</si>
  <si>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</si>
  <si>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</si>
  <si>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</si>
  <si>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</si>
  <si>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</si>
  <si>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</si>
  <si>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</si>
  <si>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</si>
  <si>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</si>
  <si>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</si>
  <si>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</si>
  <si>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</si>
  <si>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</si>
  <si>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</si>
  <si>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</si>
  <si>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</si>
  <si>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</si>
  <si>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</si>
  <si>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</si>
  <si>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</si>
  <si>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</si>
  <si>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</si>
  <si>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</si>
  <si>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</si>
  <si>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</si>
  <si>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</si>
  <si>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</si>
  <si>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</si>
  <si>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</si>
  <si>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</si>
  <si>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</si>
  <si>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</si>
  <si>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</si>
  <si>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</si>
  <si>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</si>
  <si>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</si>
  <si>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</si>
  <si>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</si>
  <si>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</si>
  <si>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</si>
  <si>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</si>
  <si>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</si>
  <si>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</si>
  <si>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</si>
  <si>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</si>
  <si>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</si>
  <si>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</si>
  <si>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</si>
  <si>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</si>
  <si>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</si>
  <si>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</si>
  <si>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</si>
  <si>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</si>
  <si>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</si>
  <si>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</si>
  <si>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</si>
  <si>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</si>
  <si>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</si>
  <si>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</si>
  <si>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</si>
  <si>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</si>
  <si>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</si>
  <si>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</si>
  <si>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</si>
  <si>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</si>
  <si>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</si>
  <si>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</si>
  <si>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</si>
  <si>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</si>
  <si>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</si>
  <si>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</si>
  <si>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</si>
  <si>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</si>
  <si>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</si>
  <si>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</si>
  <si>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</si>
  <si>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</si>
  <si>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</si>
  <si>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</si>
  <si>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</si>
  <si>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</si>
  <si>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</si>
  <si>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</si>
  <si>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</si>
  <si>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</si>
  <si>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</si>
  <si>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</si>
  <si>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</si>
  <si>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</si>
  <si>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</si>
  <si>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</si>
  <si>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</si>
  <si>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</si>
  <si>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</si>
  <si>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</si>
  <si>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</si>
  <si>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</si>
  <si>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</si>
  <si>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</si>
  <si>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</si>
  <si>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</si>
  <si>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</si>
  <si>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</si>
  <si>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</si>
  <si>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</si>
  <si>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</si>
  <si>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</si>
  <si>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</si>
  <si>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</si>
  <si>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</si>
  <si>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</si>
  <si>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</si>
  <si>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</si>
  <si>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</si>
  <si>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</si>
  <si>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</si>
  <si>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</si>
  <si>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</si>
  <si>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</si>
  <si>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</si>
  <si>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</si>
  <si>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</si>
  <si>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</si>
  <si>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</si>
  <si>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</si>
  <si>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</si>
  <si>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</si>
  <si>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</si>
  <si>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</si>
  <si>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</si>
  <si>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</si>
  <si>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</si>
  <si>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</si>
  <si>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</si>
  <si>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</si>
  <si>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</si>
  <si>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</si>
  <si>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</si>
  <si>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</si>
  <si>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</si>
  <si>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</si>
  <si>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</si>
  <si>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</si>
  <si>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</si>
  <si>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</si>
  <si>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</si>
  <si>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</si>
  <si>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</si>
  <si>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</si>
  <si>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</si>
  <si>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</si>
  <si>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</si>
  <si>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</si>
  <si>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</si>
  <si>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</si>
  <si>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</si>
  <si>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</si>
  <si>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</si>
  <si>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</si>
  <si>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</si>
  <si>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</si>
  <si>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</si>
  <si>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</si>
  <si>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</si>
  <si>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</si>
  <si>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</si>
  <si>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</si>
  <si>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</si>
  <si>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</si>
  <si>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</si>
  <si>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</si>
  <si>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</si>
  <si>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</si>
  <si>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</si>
  <si>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</si>
  <si>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</si>
  <si>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</si>
  <si>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</si>
  <si>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</si>
  <si>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</si>
  <si>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</si>
  <si>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</si>
  <si>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</si>
  <si>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</si>
  <si>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</si>
  <si>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</si>
  <si>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</si>
  <si>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</si>
  <si>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</si>
  <si>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</si>
  <si>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</si>
  <si>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</si>
  <si>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</si>
  <si>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</si>
  <si>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</si>
  <si>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</si>
  <si>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</si>
  <si>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</si>
  <si>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</si>
  <si>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</si>
  <si>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</si>
  <si>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</si>
  <si>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</si>
  <si>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</si>
  <si>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</si>
  <si>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</si>
  <si>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</si>
  <si>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</si>
  <si>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</si>
  <si>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</si>
  <si>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</si>
  <si>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</si>
  <si>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</si>
  <si>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</si>
  <si>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</si>
  <si>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</si>
  <si>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</si>
  <si>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</si>
  <si>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</si>
  <si>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</si>
  <si>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</si>
  <si>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</si>
  <si>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</si>
  <si>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</si>
  <si>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</si>
  <si>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</si>
  <si>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</si>
  <si>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</si>
  <si>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</si>
  <si>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</si>
  <si>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</si>
  <si>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</si>
  <si>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</si>
  <si>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</si>
  <si>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</si>
  <si>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</si>
  <si>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</si>
  <si>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</si>
  <si>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</si>
  <si>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</si>
  <si>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</si>
  <si>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</si>
  <si>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</si>
  <si>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</si>
  <si>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</si>
  <si>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</si>
  <si>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</si>
  <si>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</si>
  <si>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</si>
  <si>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</si>
  <si>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</si>
  <si>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</si>
  <si>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</si>
  <si>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</si>
  <si>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</si>
  <si>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</si>
  <si>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</si>
  <si>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</si>
  <si>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</si>
  <si>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</si>
  <si>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</si>
  <si>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</si>
  <si>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</si>
  <si>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</si>
  <si>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</si>
  <si>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</si>
  <si>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</si>
  <si>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</si>
  <si>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</si>
  <si>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</si>
  <si>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</si>
  <si>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</si>
  <si>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</si>
  <si>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</si>
  <si>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</si>
  <si>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</si>
  <si>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</si>
  <si>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</si>
  <si>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</si>
  <si>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</si>
  <si>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</si>
  <si>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</si>
  <si>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</si>
  <si>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</si>
  <si>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</si>
  <si>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</si>
  <si>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</si>
  <si>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</si>
  <si>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</si>
  <si>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</si>
  <si>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</si>
  <si>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</si>
  <si>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</si>
  <si>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</si>
  <si>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</si>
  <si>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</si>
  <si>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</si>
  <si>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</si>
  <si>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</si>
  <si>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</si>
  <si>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</si>
  <si>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</si>
  <si>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</si>
  <si>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</si>
  <si>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</si>
  <si>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</si>
  <si>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</si>
  <si>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</si>
  <si>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</si>
  <si>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</si>
  <si>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</si>
  <si>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</si>
  <si>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</si>
  <si>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</si>
  <si>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</si>
  <si>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</si>
  <si>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</si>
  <si>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</si>
  <si>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</si>
  <si>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</si>
  <si>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</si>
  <si>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</si>
  <si>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</si>
  <si>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</si>
  <si>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</si>
  <si>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</si>
  <si>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</si>
  <si>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</si>
  <si>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</si>
  <si>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</si>
  <si>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</si>
  <si>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</si>
  <si>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</si>
  <si>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</si>
  <si>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</si>
  <si>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</si>
  <si>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</si>
  <si>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</si>
  <si>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</si>
  <si>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</si>
  <si>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</si>
  <si>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</si>
  <si>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</si>
  <si>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</si>
  <si>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</si>
  <si>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</si>
  <si>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</si>
  <si>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</si>
  <si>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</si>
  <si>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</si>
  <si>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</si>
  <si>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</si>
  <si>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</si>
  <si>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</si>
  <si>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</si>
  <si>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</si>
  <si>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</si>
  <si>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</si>
  <si>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</si>
  <si>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</si>
  <si>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</si>
  <si>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</si>
  <si>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</si>
  <si>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</si>
  <si>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</si>
  <si>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</si>
  <si>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</si>
  <si>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</si>
  <si>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</si>
  <si>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</si>
  <si>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</si>
  <si>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</si>
  <si>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</si>
  <si>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</si>
  <si>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</si>
  <si>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</si>
  <si>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</si>
  <si>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</si>
  <si>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</si>
  <si>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</si>
  <si>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</si>
  <si>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</si>
  <si>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</si>
  <si>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</si>
  <si>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</si>
  <si>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</si>
  <si>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</si>
  <si>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</si>
  <si>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</si>
  <si>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</si>
  <si>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</si>
  <si>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</si>
  <si>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</si>
  <si>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</si>
  <si>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</si>
  <si>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</si>
  <si>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</si>
  <si>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</si>
  <si>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</si>
  <si>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</si>
  <si>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</si>
  <si>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</si>
  <si>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</si>
  <si>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</si>
  <si>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</si>
  <si>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</si>
  <si>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</si>
  <si>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</si>
  <si>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</si>
  <si>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</si>
  <si>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</si>
  <si>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</si>
  <si>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</si>
  <si>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</si>
  <si>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</si>
  <si>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</si>
  <si>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</si>
  <si>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</si>
  <si>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</si>
  <si>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</si>
  <si>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</si>
  <si>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</si>
  <si>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</si>
  <si>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</si>
  <si>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</si>
  <si>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</si>
  <si>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</si>
  <si>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</si>
  <si>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</si>
  <si>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</si>
  <si>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</si>
  <si>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</si>
  <si>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</si>
  <si>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</si>
  <si>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</si>
  <si>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</si>
  <si>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</si>
  <si>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</si>
  <si>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</si>
  <si>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</si>
  <si>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</si>
  <si>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</si>
  <si>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</si>
  <si>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</si>
  <si>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</si>
  <si>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</si>
  <si>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</si>
  <si>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</si>
  <si>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</si>
  <si>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</si>
  <si>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</si>
  <si>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</si>
  <si>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</si>
  <si>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</si>
  <si>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</si>
  <si>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</si>
  <si>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</si>
  <si>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</si>
  <si>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</si>
  <si>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</si>
  <si>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</si>
  <si>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</si>
  <si>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</si>
  <si>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</si>
  <si>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</si>
  <si>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</si>
  <si>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</si>
  <si>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</si>
  <si>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</si>
  <si>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</si>
  <si>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</si>
  <si>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</si>
  <si>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</si>
  <si>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</si>
  <si>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</si>
  <si>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</si>
  <si>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</si>
  <si>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</si>
  <si>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</si>
  <si>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</si>
  <si>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</si>
  <si>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</si>
  <si>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</si>
  <si>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</si>
  <si>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</si>
  <si>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</si>
  <si>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</si>
  <si>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</si>
  <si>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</si>
  <si>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</si>
  <si>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</si>
  <si>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</si>
  <si>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</si>
  <si>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</si>
  <si>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</si>
  <si>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</si>
  <si>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</si>
  <si>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</si>
  <si>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</si>
  <si>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</si>
  <si>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</si>
  <si>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</si>
  <si>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</si>
  <si>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</si>
  <si>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</si>
  <si>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</si>
  <si>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</si>
  <si>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</si>
  <si>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</si>
  <si>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</si>
  <si>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</si>
  <si>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</si>
  <si>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</si>
  <si>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</si>
  <si>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</si>
  <si>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</si>
  <si>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</si>
  <si>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</si>
  <si>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</si>
  <si>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</si>
  <si>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</si>
  <si>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</si>
  <si>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</si>
  <si>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</si>
  <si>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</si>
  <si>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</si>
  <si>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</si>
  <si>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</si>
  <si>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</si>
  <si>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</si>
  <si>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</si>
  <si>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</si>
  <si>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</si>
  <si>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</si>
  <si>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</si>
  <si>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</si>
  <si>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</si>
  <si>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</si>
  <si>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</si>
  <si>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</si>
  <si>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</si>
  <si>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</si>
  <si>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</si>
  <si>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</si>
  <si>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</si>
  <si>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</si>
  <si>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</si>
  <si>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</si>
  <si>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</si>
  <si>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</si>
  <si>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</si>
  <si>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</si>
  <si>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</si>
  <si>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</si>
  <si>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</si>
  <si>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</si>
  <si>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</si>
  <si>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</si>
  <si>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</si>
  <si>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</si>
  <si>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</si>
  <si>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</si>
  <si>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</si>
  <si>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</si>
  <si>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</si>
  <si>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</si>
  <si>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</si>
  <si>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</si>
  <si>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</si>
  <si>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</si>
  <si>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</si>
  <si>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</si>
  <si>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</si>
  <si>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</si>
  <si>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</si>
  <si>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</si>
  <si>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</si>
  <si>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</si>
  <si>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</si>
  <si>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</si>
  <si>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</si>
  <si>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</si>
  <si>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</si>
  <si>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</si>
  <si>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</si>
  <si>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</si>
  <si>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</si>
  <si>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</si>
  <si>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</si>
  <si>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</si>
  <si>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</si>
  <si>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</si>
  <si>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</si>
  <si>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</si>
  <si>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</si>
  <si>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</si>
  <si>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</si>
  <si>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</si>
  <si>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</si>
  <si>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</si>
  <si>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</si>
  <si>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</si>
  <si>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</si>
  <si>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</si>
  <si>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</si>
  <si>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</si>
  <si>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</si>
  <si>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</si>
  <si>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</si>
  <si>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</si>
  <si>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</si>
  <si>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</si>
  <si>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</si>
  <si>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</si>
  <si>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</si>
  <si>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</si>
  <si>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</si>
  <si>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</si>
  <si>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</si>
  <si>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</si>
  <si>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</si>
  <si>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</si>
  <si>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</si>
  <si>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</si>
  <si>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</si>
  <si>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</si>
  <si>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</si>
  <si>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</si>
  <si>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</si>
  <si>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</si>
  <si>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</si>
  <si>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</si>
  <si>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</si>
  <si>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</si>
  <si>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</si>
  <si>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</si>
  <si>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</si>
  <si>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</si>
  <si>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</si>
  <si>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</si>
  <si>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</si>
  <si>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</si>
  <si>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</si>
  <si>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</si>
  <si>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</si>
  <si>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</si>
  <si>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</si>
  <si>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</si>
  <si>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</si>
  <si>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</si>
  <si>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</si>
  <si>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</si>
  <si>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</si>
  <si>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</si>
  <si>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</si>
  <si>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</si>
  <si>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</si>
  <si>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</si>
  <si>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</si>
  <si>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</si>
  <si>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</si>
  <si>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</si>
  <si>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</si>
  <si>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</si>
  <si>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</si>
  <si>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</si>
  <si>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</si>
  <si>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</si>
  <si>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</si>
  <si>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</si>
  <si>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</si>
  <si>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</si>
  <si>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</si>
  <si>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</si>
  <si>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</si>
  <si>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</si>
  <si>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</si>
  <si>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</si>
  <si>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</si>
  <si>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</si>
  <si>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</si>
  <si>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</si>
  <si>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</si>
  <si>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</si>
  <si>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</si>
  <si>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</si>
  <si>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</si>
  <si>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</si>
  <si>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</si>
  <si>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</si>
  <si>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</si>
  <si>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</si>
  <si>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</si>
  <si>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</si>
  <si>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</si>
  <si>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</si>
  <si>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</si>
  <si>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</si>
  <si>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</si>
  <si>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</si>
  <si>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</si>
  <si>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</si>
  <si>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</si>
  <si>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</si>
  <si>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</si>
  <si>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</si>
  <si>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</si>
  <si>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</si>
  <si>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</si>
  <si>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</si>
  <si>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</si>
  <si>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</si>
  <si>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</si>
  <si>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</si>
  <si>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</si>
  <si>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</si>
  <si>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</si>
  <si>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</si>
  <si>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</si>
  <si>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</si>
  <si>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</si>
  <si>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</si>
  <si>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</si>
  <si>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</si>
  <si>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</si>
  <si>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</si>
  <si>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</si>
  <si>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</si>
  <si>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</si>
  <si>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</si>
  <si>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</si>
  <si>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</si>
  <si>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</si>
  <si>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</si>
  <si>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</si>
  <si>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</si>
  <si>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</si>
  <si>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</si>
  <si>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</si>
  <si>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</si>
  <si>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</si>
  <si>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</si>
  <si>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</si>
  <si>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</si>
  <si>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</si>
  <si>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</si>
  <si>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</si>
  <si>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</si>
  <si>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</si>
  <si>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</si>
  <si>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</si>
  <si>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</si>
  <si>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</si>
  <si>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</si>
  <si>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</si>
  <si>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</si>
  <si>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</si>
  <si>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</si>
  <si>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</si>
  <si>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</si>
  <si>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</si>
  <si>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</si>
  <si>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</si>
  <si>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</si>
  <si>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</si>
  <si>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</si>
  <si>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</si>
  <si>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</si>
  <si>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</si>
  <si>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</si>
  <si>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</si>
  <si>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</si>
  <si>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</si>
  <si>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</si>
  <si>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</si>
  <si>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</si>
  <si>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</si>
  <si>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</si>
  <si>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</si>
  <si>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</si>
  <si>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</si>
  <si>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</si>
  <si>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</si>
  <si>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</si>
  <si>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</si>
  <si>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</si>
  <si>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</si>
  <si>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</si>
  <si>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</si>
  <si>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</si>
  <si>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</si>
  <si>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</si>
  <si>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</si>
  <si>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</si>
  <si>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</si>
  <si>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</si>
  <si>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</si>
  <si>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</si>
  <si>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</si>
  <si>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</si>
  <si>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</si>
  <si>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</si>
  <si>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</si>
  <si>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</si>
  <si>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</si>
  <si>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</si>
  <si>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</si>
  <si>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</si>
  <si>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</si>
  <si>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</si>
  <si>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</si>
  <si>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</si>
  <si>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</si>
  <si>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</si>
  <si>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</si>
  <si>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</si>
  <si>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</si>
  <si>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</si>
  <si>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</si>
  <si>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</si>
  <si>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</si>
  <si>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</si>
  <si>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</si>
  <si>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</si>
  <si>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</si>
  <si>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</si>
  <si>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</si>
  <si>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</si>
  <si>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</si>
  <si>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</si>
  <si>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</si>
  <si>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</si>
  <si>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</si>
  <si>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</si>
  <si>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</si>
  <si>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</si>
  <si>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</si>
  <si>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</si>
  <si>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</si>
  <si>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</si>
  <si>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</si>
  <si>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</si>
  <si>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</si>
  <si>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</si>
  <si>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</si>
  <si>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</si>
  <si>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</si>
  <si>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</si>
  <si>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</si>
  <si>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</si>
  <si>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</si>
  <si>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</si>
  <si>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</si>
  <si>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</si>
  <si>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</si>
  <si>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</si>
  <si>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</si>
  <si>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</si>
  <si>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</si>
  <si>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</si>
  <si>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</si>
  <si>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</si>
  <si>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</si>
  <si>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</si>
  <si>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</si>
  <si>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</si>
  <si>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</si>
  <si>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</si>
  <si>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</si>
  <si>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</si>
  <si>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</si>
  <si>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</si>
  <si>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</si>
  <si>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</si>
  <si>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</si>
  <si>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</si>
  <si>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</si>
  <si>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</si>
  <si>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</si>
  <si>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</si>
  <si>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</si>
  <si>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</si>
  <si>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</si>
  <si>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</si>
  <si>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</si>
  <si>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</si>
  <si>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</si>
  <si>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</si>
  <si>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</si>
  <si>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</si>
  <si>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</si>
  <si>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</si>
  <si>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</si>
  <si>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</si>
  <si>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</si>
  <si>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</si>
  <si>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</si>
  <si>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</si>
  <si>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</si>
  <si>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</si>
  <si>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</si>
  <si>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</si>
  <si>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</si>
  <si>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</si>
  <si>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</si>
  <si>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</si>
  <si>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</si>
  <si>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</si>
  <si>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</si>
  <si>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</si>
  <si>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</si>
  <si>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</si>
  <si>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</si>
  <si>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</si>
  <si>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</si>
  <si>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</si>
  <si>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</si>
  <si>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</si>
  <si>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</si>
  <si>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</si>
  <si>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</si>
  <si>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</si>
  <si>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</si>
  <si>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</si>
  <si>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</si>
  <si>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</si>
  <si>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</si>
  <si>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</si>
  <si>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</si>
  <si>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</si>
  <si>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</si>
  <si>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</si>
  <si>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</si>
  <si>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</si>
  <si>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</si>
  <si>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</si>
  <si>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</si>
  <si>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</si>
  <si>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</si>
  <si>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</si>
  <si>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</si>
  <si>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</si>
  <si>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</si>
  <si>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</si>
  <si>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</si>
  <si>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</si>
  <si>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</si>
  <si>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</si>
  <si>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</si>
  <si>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</si>
  <si>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</si>
  <si>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</si>
  <si>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</si>
  <si>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</si>
  <si>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</si>
  <si>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</si>
  <si>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</si>
  <si>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</si>
  <si>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</si>
  <si>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</si>
  <si>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</si>
  <si>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</si>
  <si>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</si>
  <si>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</si>
  <si>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</si>
  <si>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</si>
  <si>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</si>
  <si>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</si>
  <si>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</si>
  <si>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</si>
  <si>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</si>
  <si>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</si>
  <si>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</si>
  <si>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</si>
  <si>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</si>
  <si>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</si>
  <si>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</si>
  <si>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</si>
  <si>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</si>
  <si>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</si>
  <si>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</si>
  <si>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</si>
  <si>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</si>
  <si>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</si>
  <si>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</si>
  <si>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</si>
  <si>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</si>
  <si>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</si>
  <si>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</si>
  <si>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</si>
  <si>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</si>
  <si>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</si>
  <si>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</si>
  <si>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</si>
  <si>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</si>
  <si>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</si>
  <si>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</si>
  <si>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</si>
  <si>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</si>
  <si>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</si>
  <si>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</si>
  <si>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</si>
  <si>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</si>
  <si>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</si>
  <si>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</si>
  <si>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</si>
  <si>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</si>
  <si>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</si>
  <si>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</si>
  <si>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</si>
  <si>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</si>
  <si>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</si>
  <si>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</si>
  <si>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</si>
  <si>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</si>
  <si>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</si>
  <si>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</si>
  <si>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</si>
  <si>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</si>
  <si>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</si>
  <si>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</si>
  <si>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</si>
  <si>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</si>
  <si>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</si>
  <si>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</si>
  <si>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</si>
  <si>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</si>
  <si>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</si>
  <si>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</si>
  <si>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</si>
  <si>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</si>
  <si>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</si>
  <si>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</si>
  <si>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</si>
  <si>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</si>
  <si>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</si>
  <si>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</si>
  <si>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</si>
  <si>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</si>
  <si>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</si>
  <si>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</si>
  <si>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</si>
  <si>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</si>
  <si>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</si>
  <si>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</si>
  <si>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</si>
  <si>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</si>
  <si>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</si>
  <si>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</si>
  <si>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</si>
  <si>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</si>
  <si>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</si>
  <si>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</si>
  <si>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</si>
  <si>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</si>
  <si>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</si>
  <si>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</si>
  <si>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</si>
  <si>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</si>
  <si>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</si>
  <si>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</si>
  <si>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</si>
  <si>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</si>
  <si>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</si>
  <si>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</si>
  <si>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</si>
  <si>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</si>
  <si>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</si>
  <si>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</si>
  <si>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</si>
  <si>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</si>
  <si>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</si>
  <si>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</si>
  <si>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</si>
  <si>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</si>
  <si>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</si>
  <si>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</si>
  <si>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</si>
  <si>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</si>
  <si>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</si>
  <si>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</si>
  <si>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</si>
  <si>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</si>
  <si>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</si>
  <si>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</si>
  <si>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</si>
  <si>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</si>
  <si>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</si>
  <si>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</si>
  <si>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</si>
  <si>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</si>
  <si>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</si>
  <si>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</si>
  <si>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</si>
  <si>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</si>
  <si>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</si>
  <si>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</si>
  <si>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</si>
  <si>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</si>
  <si>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</si>
  <si>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</si>
  <si>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</si>
  <si>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</si>
  <si>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</si>
  <si>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</si>
  <si>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</si>
  <si>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</si>
  <si>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</si>
  <si>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</si>
  <si>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</si>
  <si>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</si>
  <si>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</si>
  <si>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</si>
  <si>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</si>
  <si>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</si>
  <si>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</si>
  <si>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</si>
  <si>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</si>
  <si>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</si>
  <si>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</si>
  <si>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</si>
  <si>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</si>
  <si>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</si>
  <si>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</si>
  <si>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</si>
  <si>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</si>
  <si>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</si>
  <si>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</si>
  <si>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</si>
  <si>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</si>
  <si>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</si>
  <si>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</si>
  <si>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</si>
  <si>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</si>
  <si>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</si>
  <si>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</si>
  <si>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</si>
  <si>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</si>
  <si>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</si>
  <si>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</si>
  <si>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</si>
  <si>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</si>
  <si>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</si>
  <si>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</si>
  <si>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</si>
  <si>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</si>
  <si>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</si>
  <si>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</si>
  <si>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</si>
  <si>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</si>
  <si>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</si>
  <si>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</si>
  <si>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</si>
  <si>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</si>
  <si>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</si>
  <si>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</si>
  <si>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</si>
  <si>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</si>
  <si>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</si>
  <si>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</si>
  <si>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</si>
  <si>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</si>
  <si>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</si>
  <si>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</si>
  <si>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</si>
  <si>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</si>
  <si>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</si>
  <si>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</si>
  <si>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</si>
  <si>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</si>
  <si>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</si>
  <si>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</si>
  <si>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</si>
  <si>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</si>
  <si>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</si>
  <si>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</si>
  <si>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</si>
  <si>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</si>
  <si>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</si>
  <si>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</si>
  <si>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</si>
  <si>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</si>
  <si>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</si>
  <si>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</si>
  <si>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</si>
  <si>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</si>
  <si>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</si>
  <si>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</si>
  <si>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</si>
  <si>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</si>
  <si>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</si>
  <si>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</si>
  <si>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</si>
  <si>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</si>
  <si>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</si>
  <si>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</si>
  <si>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</si>
  <si>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</si>
  <si>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</si>
  <si>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</si>
  <si>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</si>
  <si>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</si>
  <si>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</si>
  <si>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</si>
  <si>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</si>
  <si>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</si>
  <si>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</si>
  <si>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</si>
  <si>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</si>
  <si>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</si>
  <si>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</si>
  <si>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</si>
  <si>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</si>
  <si>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</si>
  <si>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</si>
  <si>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</si>
  <si>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</si>
  <si>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</si>
  <si>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</si>
  <si>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</si>
  <si>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</si>
  <si>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</si>
  <si>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</si>
  <si>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</si>
  <si>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</si>
  <si>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</si>
  <si>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</si>
  <si>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</si>
  <si>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</si>
  <si>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</si>
  <si>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</si>
  <si>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</si>
  <si>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</si>
  <si>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</si>
  <si>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</si>
  <si>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</si>
  <si>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</si>
  <si>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</si>
  <si>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</si>
  <si>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</si>
  <si>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</si>
  <si>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</si>
  <si>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</si>
  <si>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</si>
  <si>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</si>
  <si>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</si>
  <si>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</si>
  <si>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</si>
  <si>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</si>
  <si>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</si>
  <si>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</si>
  <si>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</si>
  <si>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</si>
  <si>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</si>
  <si>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</si>
  <si>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</si>
  <si>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</si>
  <si>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</si>
  <si>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</si>
  <si>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</si>
  <si>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</si>
  <si>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</si>
  <si>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</si>
  <si>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</si>
  <si>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</si>
  <si>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</si>
  <si>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</si>
  <si>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</si>
  <si>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</si>
  <si>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</si>
  <si>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</si>
  <si>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</si>
  <si>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</si>
  <si>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</si>
  <si>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</si>
  <si>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</si>
  <si>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</si>
  <si>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</si>
  <si>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</si>
  <si>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</si>
  <si>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</si>
  <si>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</si>
  <si>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</si>
  <si>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</si>
  <si>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</si>
  <si>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</si>
  <si>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</si>
  <si>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</si>
  <si>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</si>
  <si>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</si>
  <si>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</si>
  <si>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</si>
  <si>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</si>
  <si>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</si>
  <si>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</si>
  <si>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</si>
  <si>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</si>
  <si>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</si>
  <si>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</si>
  <si>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</si>
  <si>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</si>
  <si>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</si>
  <si>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</si>
  <si>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</si>
  <si>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</si>
  <si>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</si>
  <si>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</si>
  <si>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</si>
  <si>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</si>
  <si>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</si>
  <si>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</si>
  <si>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</si>
  <si>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</si>
  <si>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</si>
  <si>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</si>
  <si>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</si>
  <si>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</si>
  <si>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</si>
  <si>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</si>
  <si>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</si>
  <si>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</si>
  <si>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</si>
  <si>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</si>
  <si>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</si>
  <si>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</si>
  <si>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</si>
  <si>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</si>
  <si>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</si>
  <si>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</si>
  <si>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</si>
  <si>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</si>
  <si>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</si>
  <si>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</si>
  <si>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</si>
  <si>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</si>
  <si>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</si>
  <si>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</si>
  <si>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</si>
  <si>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</si>
  <si>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</si>
  <si>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</si>
  <si>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</si>
  <si>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</si>
  <si>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</si>
  <si>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</si>
  <si>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</si>
  <si>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</si>
  <si>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</si>
  <si>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</si>
  <si>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</si>
  <si>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</si>
  <si>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</si>
  <si>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</si>
  <si>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</si>
  <si>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</si>
  <si>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</si>
  <si>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</si>
  <si>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</si>
  <si>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</si>
  <si>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</si>
  <si>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</si>
  <si>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</si>
  <si>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</si>
  <si>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</si>
  <si>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</si>
  <si>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</si>
  <si>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</si>
  <si>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</si>
  <si>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</si>
  <si>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</si>
  <si>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</si>
  <si>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</si>
  <si>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</si>
  <si>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</si>
  <si>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</si>
  <si>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</si>
  <si>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</si>
  <si>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</si>
  <si>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</si>
  <si>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</si>
  <si>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</si>
  <si>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</si>
  <si>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</si>
  <si>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</si>
  <si>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</si>
  <si>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</si>
  <si>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</si>
  <si>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</si>
  <si>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</si>
  <si>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</si>
  <si>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</si>
  <si>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</si>
  <si>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</si>
  <si>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</si>
  <si>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</si>
  <si>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</si>
  <si>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</si>
  <si>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</si>
  <si>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</si>
  <si>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</si>
  <si>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</si>
  <si>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</si>
  <si>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</si>
  <si>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</si>
  <si>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</si>
  <si>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</si>
  <si>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</si>
  <si>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</si>
  <si>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</si>
  <si>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</si>
  <si>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</si>
  <si>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</si>
  <si>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</si>
  <si>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</si>
  <si>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</si>
  <si>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</si>
  <si>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</si>
  <si>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</si>
  <si>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</si>
  <si>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</si>
  <si>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</si>
  <si>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</si>
  <si>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</si>
  <si>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</si>
  <si>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</si>
  <si>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</si>
  <si>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</si>
  <si>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</si>
  <si>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</si>
  <si>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</si>
  <si>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</si>
  <si>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</si>
  <si>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</si>
  <si>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</si>
  <si>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</si>
  <si>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</si>
  <si>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</si>
  <si>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</si>
  <si>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</si>
  <si>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</si>
  <si>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</si>
  <si>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</si>
  <si>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</si>
  <si>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</si>
  <si>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</si>
  <si>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</si>
  <si>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</si>
  <si>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</si>
  <si>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</si>
  <si>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</si>
  <si>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</si>
  <si>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</si>
  <si>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</si>
  <si>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</si>
  <si>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</si>
  <si>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</si>
  <si>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</si>
  <si>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</si>
  <si>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</si>
  <si>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</si>
  <si>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</si>
  <si>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</si>
  <si>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</si>
  <si>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</si>
  <si>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</si>
  <si>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</si>
  <si>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</si>
  <si>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</si>
  <si>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</si>
  <si>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</si>
  <si>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</si>
  <si>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</si>
  <si>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</si>
  <si>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</si>
  <si>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</si>
  <si>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</si>
  <si>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</si>
  <si>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</si>
  <si>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</si>
  <si>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</si>
  <si>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</si>
  <si>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</si>
  <si>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</si>
  <si>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</si>
  <si>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</si>
  <si>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</si>
  <si>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</si>
  <si>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</si>
  <si>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</si>
  <si>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</si>
  <si>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</si>
  <si>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</si>
  <si>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</si>
  <si>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</si>
  <si>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</si>
  <si>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</si>
  <si>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</si>
  <si>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</si>
  <si>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</si>
  <si>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</si>
  <si>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</si>
  <si>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</si>
  <si>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</si>
  <si>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</si>
  <si>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</si>
  <si>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</si>
  <si>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</si>
  <si>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</si>
  <si>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</si>
  <si>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</si>
  <si>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</si>
  <si>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</si>
  <si>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</si>
  <si>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</si>
  <si>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</si>
  <si>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</si>
  <si>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</si>
  <si>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</si>
  <si>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</si>
  <si>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</si>
  <si>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</si>
  <si>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</si>
  <si>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</si>
  <si>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</si>
  <si>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</si>
  <si>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</si>
  <si>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</si>
  <si>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</si>
  <si>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</si>
  <si>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</si>
  <si>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</si>
  <si>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</si>
  <si>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</si>
  <si>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</si>
  <si>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</si>
  <si>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</si>
  <si>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</si>
  <si>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</si>
  <si>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</si>
  <si>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</si>
  <si>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</si>
  <si>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</si>
  <si>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</si>
  <si>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</si>
  <si>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</si>
  <si>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</si>
  <si>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</si>
  <si>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</si>
  <si>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</si>
  <si>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</si>
  <si>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</si>
  <si>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</si>
  <si>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</si>
  <si>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</si>
  <si>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</si>
  <si>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</si>
  <si>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</si>
  <si>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</si>
  <si>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</si>
  <si>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</si>
  <si>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</si>
  <si>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</si>
  <si>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</si>
  <si>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</si>
  <si>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</si>
  <si>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</si>
  <si>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</si>
  <si>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</si>
  <si>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</si>
  <si>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</si>
  <si>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</si>
  <si>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</si>
  <si>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</si>
  <si>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</si>
  <si>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</si>
  <si>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</si>
  <si>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</si>
  <si>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</si>
  <si>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</si>
  <si>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</si>
  <si>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</si>
  <si>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</si>
  <si>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</si>
  <si>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</si>
  <si>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</si>
  <si>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</si>
  <si>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</si>
  <si>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</si>
  <si>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</si>
  <si>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</si>
  <si>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</si>
  <si>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</si>
  <si>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</si>
  <si>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</si>
  <si>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</si>
  <si>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</si>
  <si>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</si>
  <si>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</si>
  <si>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</si>
  <si>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</si>
  <si>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</si>
  <si>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</si>
  <si>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</si>
  <si>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</si>
  <si>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</si>
  <si>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</si>
  <si>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</si>
  <si>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</si>
  <si>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</si>
  <si>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</si>
  <si>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</si>
  <si>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</si>
  <si>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</si>
  <si>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</si>
  <si>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</si>
  <si>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</si>
  <si>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</si>
  <si>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</si>
  <si>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</si>
  <si>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</si>
  <si>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</si>
  <si>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</si>
  <si>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</si>
  <si>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</si>
  <si>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</si>
  <si>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</si>
  <si>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</si>
  <si>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</si>
  <si>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</si>
  <si>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</si>
  <si>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</si>
  <si>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</si>
  <si>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</si>
  <si>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</si>
  <si>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</si>
  <si>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</si>
  <si>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</si>
  <si>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</si>
  <si>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</si>
  <si>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</si>
  <si>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</si>
  <si>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</si>
  <si>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</si>
  <si>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</si>
  <si>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</si>
  <si>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</si>
  <si>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</si>
  <si>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</si>
  <si>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</si>
  <si>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</si>
  <si>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</si>
  <si>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</si>
  <si>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</si>
  <si>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</si>
  <si>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</si>
  <si>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</si>
  <si>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</si>
  <si>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</si>
  <si>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</si>
  <si>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</si>
  <si>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</si>
  <si>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</si>
  <si>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</si>
  <si>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</si>
  <si>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</si>
  <si>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</si>
  <si>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</si>
  <si>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</si>
  <si>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</si>
  <si>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</si>
  <si>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</si>
  <si>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</si>
  <si>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</si>
  <si>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</si>
  <si>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</si>
  <si>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</si>
  <si>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</si>
  <si>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</si>
  <si>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</si>
  <si>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</si>
  <si>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</si>
  <si>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</si>
  <si>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</si>
  <si>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</si>
  <si>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</si>
  <si>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</si>
  <si>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</si>
  <si>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</si>
  <si>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</si>
  <si>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</si>
  <si>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</si>
  <si>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</si>
  <si>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</si>
  <si>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</si>
  <si>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</si>
  <si>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</si>
  <si>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</si>
  <si>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</si>
  <si>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</si>
  <si>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</si>
  <si>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</si>
  <si>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</si>
  <si>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</si>
  <si>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</si>
  <si>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</si>
  <si>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</si>
  <si>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</si>
  <si>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</si>
  <si>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</si>
  <si>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</si>
  <si>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</si>
  <si>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</si>
  <si>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</si>
  <si>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</si>
  <si>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</si>
  <si>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</si>
  <si>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</si>
  <si>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</si>
  <si>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</si>
  <si>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</si>
  <si>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</si>
  <si>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</si>
  <si>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</si>
  <si>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</si>
  <si>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</si>
  <si>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</si>
  <si>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</si>
  <si>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</si>
  <si>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</si>
  <si>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</si>
  <si>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</si>
  <si>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</si>
  <si>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</si>
  <si>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</si>
  <si>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</si>
  <si>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</si>
  <si>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</si>
  <si>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</si>
  <si>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</si>
  <si>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</si>
  <si>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</si>
  <si>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</si>
  <si>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</si>
  <si>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</si>
  <si>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</si>
  <si>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</si>
  <si>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</si>
  <si>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</si>
  <si>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</si>
  <si>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</si>
  <si>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</si>
  <si>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</si>
  <si>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</si>
  <si>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</si>
  <si>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</si>
  <si>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</si>
  <si>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</si>
  <si>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</si>
  <si>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</si>
  <si>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</si>
  <si>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</si>
  <si>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</si>
  <si>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</si>
  <si>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</si>
  <si>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</si>
  <si>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</si>
  <si>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</si>
  <si>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</si>
  <si>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</si>
  <si>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</si>
  <si>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</si>
  <si>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</si>
  <si>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</si>
  <si>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</si>
  <si>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</si>
  <si>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</si>
  <si>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</si>
  <si>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</si>
  <si>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</si>
  <si>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</si>
  <si>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</si>
  <si>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</si>
  <si>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</si>
  <si>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</si>
  <si>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</si>
  <si>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</si>
  <si>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</si>
  <si>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</si>
  <si>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</si>
  <si>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</si>
  <si>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</si>
  <si>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</si>
  <si>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</si>
  <si>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</si>
  <si>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</si>
  <si>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</si>
  <si>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</si>
  <si>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</si>
  <si>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</si>
  <si>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</si>
  <si>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</si>
  <si>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</si>
  <si>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</si>
  <si>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</si>
  <si>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</si>
  <si>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</si>
  <si>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</si>
  <si>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</si>
  <si>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</si>
  <si>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</si>
  <si>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</si>
  <si>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</si>
  <si>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</si>
  <si>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</si>
  <si>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</si>
  <si>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</si>
  <si>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</si>
  <si>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</si>
  <si>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</si>
  <si>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</si>
  <si>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</si>
  <si>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</si>
  <si>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</si>
  <si>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</si>
  <si>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</si>
  <si>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</si>
  <si>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</si>
  <si>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</si>
  <si>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</si>
  <si>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</si>
  <si>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</si>
  <si>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</si>
  <si>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</si>
  <si>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</si>
  <si>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</si>
  <si>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</si>
  <si>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</si>
  <si>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</si>
  <si>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</si>
  <si>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</si>
  <si>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</si>
  <si>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</si>
  <si>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</si>
  <si>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</si>
  <si>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</si>
  <si>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</si>
  <si>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</si>
  <si>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</si>
  <si>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</si>
  <si>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</si>
  <si>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</si>
  <si>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</si>
  <si>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</si>
  <si>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</si>
  <si>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</si>
  <si>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</si>
  <si>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</si>
  <si>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</si>
  <si>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</si>
  <si>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</si>
  <si>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</si>
  <si>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</si>
  <si>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</si>
  <si>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</si>
  <si>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</si>
  <si>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</si>
  <si>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</si>
  <si>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</si>
  <si>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</si>
  <si>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</si>
  <si>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</si>
  <si>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</si>
  <si>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</si>
  <si>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</si>
  <si>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</si>
  <si>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</si>
  <si>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</si>
  <si>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</si>
  <si>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</si>
  <si>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</si>
  <si>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</si>
  <si>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</si>
  <si>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</si>
  <si>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</si>
  <si>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</si>
  <si>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</si>
  <si>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</si>
  <si>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</si>
  <si>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</si>
  <si>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</si>
  <si>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</si>
  <si>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</si>
  <si>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</si>
  <si>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</si>
  <si>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</si>
  <si>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</si>
  <si>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</si>
  <si>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</si>
  <si>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</si>
  <si>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</si>
  <si>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</si>
  <si>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</si>
  <si>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</si>
  <si>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</si>
  <si>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</si>
  <si>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</si>
  <si>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</si>
  <si>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</si>
  <si>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</si>
  <si>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</si>
  <si>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</si>
  <si>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</si>
  <si>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</si>
  <si>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</si>
  <si>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</si>
  <si>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</si>
  <si>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</si>
  <si>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</si>
  <si>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</si>
  <si>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</si>
  <si>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</si>
  <si>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</si>
  <si>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</si>
  <si>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</si>
  <si>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</si>
  <si>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</si>
  <si>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</si>
  <si>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</si>
  <si>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</si>
  <si>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</si>
  <si>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</si>
  <si>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</si>
  <si>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</si>
  <si>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</si>
  <si>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</si>
  <si>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</si>
  <si>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</si>
  <si>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</si>
  <si>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</si>
  <si>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</si>
  <si>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</si>
  <si>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</si>
  <si>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</si>
  <si>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</si>
  <si>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</si>
  <si>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</si>
  <si>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</si>
  <si>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</si>
  <si>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</si>
  <si>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</si>
  <si>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</si>
  <si>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</si>
  <si>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</si>
  <si>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</si>
  <si>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</si>
  <si>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</si>
  <si>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</si>
  <si>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</si>
  <si>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</si>
  <si>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</si>
  <si>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</si>
  <si>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</si>
  <si>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</si>
  <si>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</si>
  <si>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</si>
  <si>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</si>
  <si>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</si>
  <si>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</si>
  <si>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</si>
  <si>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</si>
  <si>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</si>
  <si>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</si>
  <si>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</si>
  <si>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</si>
  <si>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</si>
  <si>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</si>
  <si>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</si>
  <si>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</si>
  <si>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</si>
  <si>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</si>
  <si>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</si>
  <si>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</si>
  <si>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</si>
  <si>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</si>
  <si>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</si>
  <si>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</si>
  <si>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</si>
  <si>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</si>
  <si>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</si>
  <si>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</si>
  <si>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</si>
  <si>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</si>
  <si>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</si>
  <si>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</si>
  <si>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</si>
  <si>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</si>
  <si>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</si>
  <si>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</si>
  <si>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</si>
  <si>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</si>
  <si>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</si>
  <si>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</si>
  <si>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</si>
  <si>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</si>
  <si>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</si>
  <si>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</si>
  <si>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</si>
  <si>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</si>
  <si>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</si>
  <si>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</si>
  <si>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</si>
  <si>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</si>
  <si>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</si>
  <si>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</si>
  <si>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</si>
  <si>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</si>
  <si>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</si>
  <si>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</si>
  <si>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</si>
  <si>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</si>
  <si>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</si>
  <si>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</si>
  <si>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</si>
  <si>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</si>
  <si>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</si>
  <si>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</si>
  <si>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</si>
  <si>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</si>
  <si>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</si>
  <si>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</si>
  <si>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</si>
  <si>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</si>
  <si>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</si>
  <si>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</si>
  <si>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</si>
  <si>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</si>
  <si>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</si>
  <si>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</si>
  <si>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</si>
  <si>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</si>
  <si>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</si>
  <si>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</si>
  <si>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</si>
  <si>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</si>
  <si>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</si>
  <si>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</si>
  <si>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</si>
  <si>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</si>
  <si>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</si>
  <si>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</si>
  <si>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</si>
  <si>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</si>
  <si>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</si>
  <si>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</si>
  <si>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</si>
  <si>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</si>
  <si>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</si>
  <si>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</si>
  <si>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</si>
  <si>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</si>
  <si>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</si>
  <si>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</si>
  <si>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</si>
  <si>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</si>
  <si>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</si>
  <si>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</si>
  <si>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</si>
  <si>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</si>
  <si>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</si>
  <si>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</si>
  <si>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</si>
  <si>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</si>
  <si>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</si>
  <si>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</si>
  <si>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</si>
  <si>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</si>
  <si>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</si>
  <si>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</si>
  <si>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</si>
  <si>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</si>
  <si>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</si>
  <si>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</si>
  <si>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</si>
  <si>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</si>
  <si>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</si>
  <si>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</si>
  <si>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</si>
  <si>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</si>
  <si>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</si>
  <si>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</si>
  <si>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</si>
  <si>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</si>
  <si>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</si>
  <si>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</si>
  <si>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</si>
  <si>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</si>
  <si>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</si>
  <si>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</si>
  <si>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</si>
  <si>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</si>
  <si>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</si>
  <si>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</si>
  <si>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</si>
  <si>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</si>
  <si>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</si>
  <si>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</si>
  <si>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</si>
  <si>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</si>
  <si>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</si>
  <si>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</si>
  <si>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</si>
  <si>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</si>
  <si>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</si>
  <si>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</si>
  <si>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</si>
  <si>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</si>
  <si>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</si>
  <si>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</si>
  <si>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</si>
  <si>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</si>
  <si>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</si>
  <si>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</si>
  <si>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</si>
  <si>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</si>
  <si>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</si>
  <si>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</si>
  <si>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</si>
  <si>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</si>
  <si>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</si>
  <si>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</si>
  <si>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</si>
  <si>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</si>
  <si>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</si>
  <si>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</si>
  <si>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</si>
  <si>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</si>
  <si>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</si>
  <si>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</si>
  <si>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</si>
  <si>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</si>
  <si>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</si>
  <si>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</si>
  <si>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</si>
  <si>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</si>
  <si>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</si>
  <si>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</si>
  <si>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</si>
  <si>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</si>
  <si>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</si>
  <si>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</si>
  <si>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</si>
  <si>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</si>
  <si>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</si>
  <si>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</si>
  <si>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</si>
  <si>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</si>
  <si>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</si>
  <si>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</si>
  <si>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</si>
  <si>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</si>
  <si>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</si>
  <si>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</si>
  <si>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</si>
  <si>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</si>
  <si>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</si>
  <si>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</si>
  <si>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</si>
  <si>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</si>
  <si>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</si>
  <si>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</si>
  <si>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</si>
  <si>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</si>
  <si>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</si>
  <si>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</si>
  <si>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</si>
  <si>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</si>
  <si>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</si>
  <si>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</si>
  <si>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</si>
  <si>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</si>
  <si>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</si>
  <si>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</si>
  <si>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</si>
  <si>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</si>
  <si>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</si>
  <si>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</si>
  <si>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</si>
  <si>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</si>
  <si>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</si>
  <si>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</si>
  <si>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</si>
  <si>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</si>
  <si>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</si>
  <si>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</si>
  <si>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</si>
  <si>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</si>
  <si>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</si>
  <si>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</si>
  <si>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</si>
  <si>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</si>
  <si>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</si>
  <si>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</si>
  <si>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</si>
  <si>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</si>
  <si>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</si>
  <si>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</si>
  <si>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</si>
  <si>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</si>
  <si>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</si>
  <si>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</si>
  <si>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</si>
  <si>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</si>
  <si>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</si>
  <si>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</si>
  <si>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</si>
  <si>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</si>
  <si>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</si>
  <si>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</si>
  <si>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</si>
  <si>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</si>
  <si>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</si>
  <si>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</si>
  <si>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</si>
  <si>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</si>
  <si>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</si>
  <si>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</si>
  <si>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</si>
  <si>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</si>
  <si>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</si>
  <si>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</si>
  <si>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</si>
  <si>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</si>
  <si>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</si>
  <si>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</si>
  <si>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</si>
  <si>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</si>
  <si>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</si>
  <si>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</si>
  <si>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</si>
  <si>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</si>
  <si>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</si>
  <si>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</si>
  <si>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</si>
  <si>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</si>
  <si>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</si>
  <si>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</si>
  <si>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</si>
  <si>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</si>
  <si>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</si>
  <si>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</si>
  <si>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</si>
  <si>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</si>
  <si>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</si>
  <si>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</si>
  <si>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</si>
  <si>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</si>
  <si>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</si>
  <si>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</si>
  <si>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</si>
  <si>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</si>
  <si>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</si>
  <si>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</si>
  <si>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</si>
  <si>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</si>
  <si>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</si>
  <si>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</si>
  <si>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</si>
  <si>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</si>
  <si>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</si>
  <si>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</si>
  <si>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</si>
  <si>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</si>
  <si>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</si>
  <si>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</si>
  <si>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</si>
  <si>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</si>
  <si>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</si>
  <si>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</si>
  <si>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</si>
  <si>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</si>
  <si>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</si>
  <si>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</si>
  <si>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</si>
  <si>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</si>
  <si>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</si>
  <si>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</si>
  <si>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</si>
  <si>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</si>
  <si>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</si>
  <si>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</si>
  <si>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</si>
  <si>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</si>
  <si>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</si>
  <si>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</si>
  <si>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</si>
  <si>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</si>
  <si>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</si>
  <si>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</si>
  <si>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</si>
  <si>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</si>
  <si>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</si>
  <si>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</si>
  <si>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</si>
  <si>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</si>
  <si>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</si>
  <si>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</si>
  <si>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</si>
  <si>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</si>
  <si>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</si>
  <si>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</si>
  <si>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</si>
  <si>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</si>
  <si>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</si>
  <si>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</si>
  <si>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</si>
  <si>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</si>
  <si>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</si>
  <si>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</si>
  <si>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</si>
  <si>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</si>
  <si>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</si>
  <si>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</si>
  <si>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</si>
  <si>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</si>
  <si>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</si>
  <si>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</si>
  <si>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</si>
  <si>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</si>
  <si>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</si>
  <si>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</si>
  <si>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</si>
  <si>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</si>
  <si>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</si>
  <si>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</si>
  <si>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</si>
  <si>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</si>
  <si>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</si>
  <si>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</si>
  <si>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</si>
  <si>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</si>
  <si>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</si>
  <si>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</si>
  <si>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</si>
  <si>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</si>
  <si>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</si>
  <si>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</si>
  <si>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</si>
  <si>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</si>
  <si>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</si>
  <si>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</si>
  <si>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</si>
  <si>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</si>
  <si>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</si>
  <si>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</si>
  <si>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</si>
  <si>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</si>
  <si>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</si>
  <si>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</si>
  <si>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</si>
  <si>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</si>
  <si>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</si>
  <si>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</si>
  <si>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</si>
  <si>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</si>
  <si>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</si>
  <si>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</si>
  <si>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</si>
  <si>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</si>
  <si>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</si>
  <si>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</si>
  <si>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</si>
  <si>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</si>
  <si>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</si>
  <si>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</si>
  <si>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</si>
  <si>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</si>
  <si>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</si>
  <si>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</si>
  <si>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</si>
  <si>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</si>
  <si>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</si>
  <si>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</si>
  <si>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</si>
  <si>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</si>
  <si>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</si>
  <si>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</si>
  <si>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</si>
  <si>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</si>
  <si>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</si>
  <si>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</si>
  <si>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</si>
  <si>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</si>
  <si>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</si>
  <si>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</si>
  <si>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</si>
  <si>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</si>
  <si>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</si>
  <si>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</si>
  <si>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</si>
  <si>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</si>
  <si>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</si>
  <si>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</si>
  <si>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</si>
  <si>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</si>
  <si>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</si>
  <si>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</si>
  <si>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</si>
  <si>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</si>
  <si>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</si>
  <si>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</si>
  <si>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</si>
  <si>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</si>
  <si>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</si>
  <si>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</si>
  <si>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</si>
  <si>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</si>
  <si>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</si>
  <si>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</si>
  <si>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</si>
  <si>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</si>
  <si>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</si>
  <si>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</si>
  <si>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</si>
  <si>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</si>
  <si>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</si>
  <si>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</si>
  <si>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</si>
  <si>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</si>
  <si>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</si>
  <si>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</si>
  <si>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</si>
  <si>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</si>
  <si>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</si>
  <si>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</si>
  <si>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</si>
  <si>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</si>
  <si>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</si>
  <si>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</si>
  <si>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</si>
  <si>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</si>
  <si>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</si>
  <si>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</si>
  <si>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</si>
  <si>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</si>
  <si>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</si>
  <si>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</si>
  <si>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</si>
  <si>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</si>
  <si>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</si>
  <si>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</si>
  <si>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</si>
  <si>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</si>
  <si>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</si>
  <si>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</si>
  <si>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</si>
  <si>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</si>
  <si>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</si>
  <si>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</si>
  <si>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</si>
  <si>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</si>
  <si>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</si>
  <si>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</si>
  <si>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</si>
  <si>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</si>
  <si>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</si>
  <si>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</si>
  <si>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</si>
  <si>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</si>
  <si>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</si>
  <si>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</si>
  <si>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</si>
  <si>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</si>
  <si>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</si>
  <si>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</si>
  <si>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</si>
  <si>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</si>
  <si>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</si>
  <si>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</si>
  <si>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</si>
  <si>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</si>
  <si>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</si>
  <si>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</si>
  <si>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</si>
  <si>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</si>
  <si>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</si>
  <si>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</si>
  <si>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</si>
  <si>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</si>
  <si>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</si>
  <si>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</si>
  <si>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</si>
  <si>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</si>
  <si>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</si>
  <si>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</si>
  <si>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</si>
  <si>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</si>
  <si>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</si>
  <si>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</si>
  <si>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</si>
  <si>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</si>
  <si>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</si>
  <si>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</si>
  <si>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</si>
  <si>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</si>
  <si>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</si>
  <si>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</si>
  <si>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</si>
  <si>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</si>
  <si>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</si>
  <si>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</si>
  <si>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</si>
  <si>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</si>
  <si>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</si>
  <si>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</si>
  <si>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</si>
  <si>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</si>
  <si>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</si>
  <si>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</si>
  <si>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</si>
  <si>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</si>
  <si>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</si>
  <si>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</si>
  <si>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</si>
  <si>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</si>
  <si>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</si>
  <si>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</si>
  <si>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</si>
  <si>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</si>
  <si>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</si>
  <si>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</si>
  <si>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</si>
  <si>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</si>
  <si>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</si>
  <si>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</si>
  <si>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</si>
  <si>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</si>
  <si>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</si>
  <si>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</si>
  <si>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</si>
  <si>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</si>
  <si>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</si>
  <si>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</si>
  <si>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</si>
  <si>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</si>
  <si>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</si>
  <si>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</si>
  <si>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</si>
  <si>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</si>
  <si>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</si>
  <si>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</si>
  <si>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</si>
  <si>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</si>
  <si>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</si>
  <si>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</si>
  <si>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</si>
  <si>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</si>
  <si>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</si>
  <si>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</si>
  <si>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</si>
  <si>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</si>
  <si>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</si>
  <si>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</si>
  <si>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</si>
  <si>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</si>
  <si>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</si>
  <si>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</si>
  <si>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</si>
  <si>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</si>
  <si>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</si>
  <si>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</si>
  <si>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</si>
  <si>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</si>
  <si>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</si>
  <si>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</si>
  <si>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</si>
  <si>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</si>
  <si>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</si>
  <si>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</si>
  <si>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</si>
  <si>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</si>
  <si>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</si>
  <si>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</si>
  <si>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</si>
  <si>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</si>
  <si>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</si>
  <si>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</si>
  <si>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</si>
  <si>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</si>
  <si>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</si>
  <si>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</si>
  <si>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</si>
  <si>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</si>
  <si>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</si>
  <si>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</si>
  <si>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</si>
  <si>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</si>
  <si>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</si>
  <si>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</si>
  <si>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</si>
  <si>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</si>
  <si>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</si>
  <si>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</si>
  <si>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</si>
  <si>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</si>
  <si>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</si>
  <si>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</si>
  <si>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</si>
  <si>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</si>
  <si>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</si>
  <si>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</si>
  <si>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</si>
  <si>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</si>
  <si>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</si>
  <si>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</si>
  <si>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</si>
  <si>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</si>
  <si>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</si>
  <si>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</si>
  <si>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</si>
  <si>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</si>
  <si>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</si>
  <si>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</si>
  <si>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</si>
  <si>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</si>
  <si>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</si>
  <si>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</si>
  <si>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</si>
  <si>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</si>
  <si>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</si>
  <si>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</si>
  <si>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</si>
  <si>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</si>
  <si>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</si>
  <si>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</si>
  <si>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</si>
  <si>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</si>
  <si>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</si>
  <si>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</si>
  <si>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</si>
  <si>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</si>
  <si>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</si>
  <si>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</si>
  <si>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</si>
  <si>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</si>
  <si>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</si>
  <si>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</si>
  <si>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</si>
  <si>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</si>
  <si>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</si>
  <si>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</si>
  <si>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</si>
  <si>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</si>
  <si>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</si>
  <si>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</si>
  <si>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</si>
  <si>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</si>
  <si>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</si>
  <si>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</si>
  <si>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</si>
  <si>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</si>
  <si>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</si>
  <si>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</si>
  <si>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</si>
  <si>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</si>
  <si>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</si>
  <si>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</si>
  <si>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</si>
  <si>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</si>
  <si>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</si>
  <si>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</si>
  <si>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</si>
  <si>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</si>
  <si>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</si>
  <si>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</si>
  <si>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</si>
  <si>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</si>
  <si>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</si>
  <si>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</si>
  <si>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</si>
  <si>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</si>
  <si>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</si>
  <si>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</si>
  <si>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</si>
  <si>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</si>
  <si>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</si>
  <si>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</si>
  <si>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</si>
  <si>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</si>
  <si>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</si>
  <si>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</si>
  <si>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</si>
  <si>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</si>
  <si>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</si>
  <si>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</si>
  <si>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</si>
  <si>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</si>
  <si>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</si>
  <si>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</si>
  <si>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</si>
  <si>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</si>
  <si>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</si>
  <si>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</si>
  <si>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</si>
  <si>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</si>
  <si>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</si>
  <si>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</si>
  <si>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</si>
  <si>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</si>
  <si>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</si>
  <si>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</si>
  <si>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</si>
  <si>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</si>
  <si>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</si>
  <si>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</si>
  <si>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</si>
  <si>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</si>
  <si>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</si>
  <si>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</si>
  <si>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</si>
  <si>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</si>
  <si>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</si>
  <si>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</si>
  <si>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</si>
  <si>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</si>
  <si>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</si>
  <si>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</si>
  <si>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</si>
  <si>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</si>
  <si>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</si>
  <si>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</si>
  <si>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</si>
  <si>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</si>
  <si>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</si>
  <si>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</si>
  <si>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</si>
  <si>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</si>
  <si>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</si>
  <si>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</si>
  <si>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</si>
  <si>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</si>
  <si>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</si>
  <si>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</si>
  <si>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</si>
  <si>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</si>
  <si>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</si>
  <si>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</si>
  <si>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</si>
  <si>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</si>
  <si>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</si>
  <si>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</si>
  <si>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</si>
  <si>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</si>
  <si>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</si>
  <si>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</si>
  <si>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</si>
  <si>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</si>
  <si>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</si>
  <si>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</si>
  <si>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</si>
  <si>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</si>
  <si>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</si>
  <si>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</si>
  <si>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</si>
  <si>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</si>
  <si>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</si>
  <si>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</si>
  <si>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</si>
  <si>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</si>
  <si>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</si>
  <si>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</si>
  <si>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</si>
  <si>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</si>
  <si>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</si>
  <si>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</si>
  <si>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</si>
  <si>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</si>
  <si>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</si>
  <si>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</si>
  <si>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</si>
  <si>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</si>
  <si>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</si>
  <si>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</si>
  <si>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</si>
  <si>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</si>
  <si>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</si>
  <si>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</si>
  <si>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</si>
  <si>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</si>
  <si>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</si>
  <si>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</si>
  <si>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</si>
  <si>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</si>
  <si>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</si>
  <si>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</si>
  <si>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</si>
  <si>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</si>
  <si>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</si>
  <si>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</si>
  <si>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</si>
  <si>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</si>
  <si>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</si>
  <si>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</si>
  <si>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</si>
  <si>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</si>
  <si>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</si>
  <si>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</si>
  <si>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</si>
  <si>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</si>
  <si>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</si>
  <si>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</si>
  <si>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</si>
  <si>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</si>
  <si>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</si>
  <si>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</si>
  <si>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</si>
  <si>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</si>
  <si>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</si>
  <si>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</si>
  <si>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</si>
  <si>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</si>
  <si>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</si>
  <si>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</si>
  <si>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</si>
  <si>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</si>
  <si>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</si>
  <si>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</si>
  <si>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</si>
  <si>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</si>
  <si>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</si>
  <si>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</si>
  <si>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</si>
  <si>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</si>
  <si>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</si>
  <si>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</si>
  <si>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</si>
  <si>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</si>
  <si>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</si>
  <si>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</si>
  <si>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</si>
  <si>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</si>
  <si>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</si>
  <si>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</si>
  <si>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</si>
  <si>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</si>
  <si>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</si>
  <si>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</si>
  <si>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</si>
  <si>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</si>
  <si>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</si>
  <si>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</si>
  <si>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</si>
  <si>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</si>
  <si>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</si>
  <si>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</si>
  <si>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</si>
  <si>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</si>
  <si>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</si>
  <si>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</si>
  <si>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</si>
  <si>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</si>
  <si>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</si>
  <si>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</si>
  <si>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</si>
  <si>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</si>
  <si>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</si>
  <si>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</si>
  <si>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</si>
  <si>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</si>
  <si>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</si>
  <si>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</si>
  <si>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</si>
  <si>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</si>
  <si>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</si>
  <si>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</si>
  <si>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</si>
  <si>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</si>
  <si>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</si>
  <si>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</si>
  <si>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</si>
  <si>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</si>
  <si>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</si>
  <si>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</si>
  <si>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</si>
  <si>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</si>
  <si>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</si>
  <si>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</si>
  <si>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</si>
  <si>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</si>
  <si>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</si>
  <si>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</si>
  <si>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</si>
  <si>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</si>
  <si>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</si>
  <si>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</si>
  <si>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</si>
  <si>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</si>
  <si>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</si>
  <si>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</si>
  <si>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</si>
  <si>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</si>
  <si>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</si>
  <si>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</si>
  <si>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</si>
  <si>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</si>
  <si>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</si>
  <si>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</si>
  <si>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</si>
  <si>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</si>
  <si>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</si>
  <si>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</si>
  <si>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</si>
  <si>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</si>
  <si>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</si>
  <si>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</si>
  <si>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</si>
  <si>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</si>
  <si>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</si>
  <si>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</si>
  <si>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</si>
  <si>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</si>
  <si>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</si>
  <si>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</si>
  <si>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</si>
  <si>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</si>
  <si>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</si>
  <si>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</si>
  <si>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</si>
  <si>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</si>
  <si>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</si>
  <si>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</si>
  <si>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</si>
  <si>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</si>
  <si>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</si>
  <si>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</si>
  <si>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</si>
  <si>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</si>
  <si>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</si>
  <si>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</si>
  <si>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</si>
  <si>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</si>
  <si>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</si>
  <si>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</si>
  <si>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</si>
  <si>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</si>
  <si>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</si>
  <si>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</si>
  <si>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</si>
  <si>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</si>
  <si>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</si>
  <si>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</si>
  <si>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</si>
  <si>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</si>
  <si>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</si>
  <si>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</si>
  <si>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</si>
  <si>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</si>
  <si>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</si>
  <si>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</si>
  <si>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</si>
  <si>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</si>
  <si>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</si>
  <si>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</si>
  <si>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</si>
  <si>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</si>
  <si>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</si>
  <si>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</si>
  <si>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</si>
  <si>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</si>
  <si>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</si>
  <si>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</si>
  <si>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</si>
  <si>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</si>
  <si>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</si>
  <si>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</si>
  <si>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</si>
  <si>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</si>
  <si>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</si>
  <si>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</si>
  <si>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</si>
  <si>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</si>
  <si>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</si>
  <si>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</si>
  <si>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</si>
  <si>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</si>
  <si>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</si>
  <si>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</si>
  <si>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</si>
  <si>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</si>
  <si>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</si>
  <si>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</si>
  <si>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</si>
  <si>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</si>
  <si>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</si>
  <si>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</si>
  <si>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</si>
  <si>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</si>
  <si>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</si>
  <si>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</si>
  <si>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</si>
  <si>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</si>
  <si>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</si>
  <si>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</si>
  <si>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</si>
  <si>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</si>
  <si>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</si>
  <si>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</si>
  <si>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</si>
  <si>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</si>
  <si>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</si>
  <si>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</si>
  <si>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</si>
  <si>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</si>
  <si>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</si>
  <si>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</si>
  <si>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</si>
  <si>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</si>
  <si>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</si>
  <si>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</si>
  <si>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</si>
  <si>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</si>
  <si>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</si>
  <si>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</si>
  <si>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</si>
  <si>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</si>
  <si>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</si>
  <si>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</si>
  <si>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</si>
  <si>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</si>
  <si>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</si>
  <si>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</si>
  <si>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</si>
  <si>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</si>
  <si>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</si>
  <si>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</si>
  <si>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</si>
  <si>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</si>
  <si>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</si>
  <si>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</si>
  <si>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</si>
  <si>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</si>
  <si>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</si>
  <si>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</si>
  <si>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</si>
  <si>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</si>
  <si>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</si>
  <si>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</si>
  <si>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</si>
  <si>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</si>
  <si>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</si>
  <si>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</si>
  <si>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</si>
  <si>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</si>
  <si>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</si>
  <si>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</si>
  <si>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</si>
  <si>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</si>
  <si>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</si>
  <si>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</si>
  <si>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</si>
  <si>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</si>
  <si>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</si>
  <si>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</si>
  <si>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</si>
  <si>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</si>
  <si>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</si>
  <si>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</si>
  <si>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</si>
  <si>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</si>
  <si>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</si>
  <si>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</si>
  <si>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</si>
  <si>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</si>
  <si>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</si>
  <si>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</si>
  <si>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</si>
  <si>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</si>
  <si>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</si>
  <si>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</si>
  <si>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</si>
  <si>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</si>
  <si>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</si>
  <si>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</si>
  <si>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</si>
  <si>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</si>
  <si>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</si>
  <si>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</si>
  <si>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</si>
  <si>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</si>
  <si>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</si>
  <si>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</si>
  <si>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</si>
  <si>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</si>
  <si>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</si>
  <si>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</si>
  <si>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</si>
  <si>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</si>
  <si>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</si>
  <si>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</si>
  <si>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</si>
  <si>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</si>
  <si>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</si>
  <si>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</si>
  <si>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</si>
  <si>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</si>
  <si>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</si>
  <si>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</si>
  <si>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</si>
  <si>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</si>
  <si>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</si>
  <si>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</si>
  <si>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</si>
  <si>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</si>
  <si>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</si>
  <si>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</si>
  <si>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</si>
  <si>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</si>
  <si>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</si>
  <si>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</si>
  <si>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</si>
  <si>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</si>
  <si>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</si>
  <si>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</si>
  <si>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</si>
  <si>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</si>
  <si>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</si>
  <si>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</si>
  <si>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</si>
  <si>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</si>
  <si>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</si>
  <si>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</si>
  <si>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</si>
  <si>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</si>
  <si>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</si>
  <si>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</si>
  <si>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</si>
  <si>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</si>
  <si>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</si>
  <si>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</si>
  <si>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</si>
  <si>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</si>
  <si>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</si>
  <si>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</si>
  <si>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</si>
  <si>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</si>
  <si>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</si>
  <si>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</si>
  <si>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</si>
  <si>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</si>
  <si>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</si>
  <si>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</si>
  <si>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</si>
  <si>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</si>
  <si>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</si>
  <si>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</si>
  <si>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</si>
  <si>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</si>
  <si>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</si>
  <si>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</si>
  <si>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</si>
  <si>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</si>
  <si>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</si>
  <si>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</si>
  <si>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</si>
  <si>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</si>
  <si>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</si>
  <si>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</si>
  <si>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</si>
  <si>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</si>
  <si>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</si>
  <si>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</si>
  <si>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</si>
  <si>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</si>
  <si>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</si>
  <si>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</si>
  <si>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</si>
  <si>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</si>
  <si>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</si>
  <si>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</si>
  <si>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</si>
  <si>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</si>
  <si>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</si>
  <si>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</si>
  <si>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</si>
  <si>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</si>
  <si>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</si>
  <si>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</si>
  <si>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</si>
  <si>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</si>
  <si>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</si>
  <si>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</si>
  <si>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</si>
  <si>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</si>
  <si>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</si>
  <si>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</si>
  <si>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</si>
  <si>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</si>
  <si>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</si>
  <si>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</si>
  <si>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</si>
  <si>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</si>
  <si>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</si>
  <si>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</si>
  <si>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</si>
  <si>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</si>
  <si>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</si>
  <si>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</si>
  <si>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</si>
  <si>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</si>
  <si>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</si>
  <si>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</si>
  <si>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</si>
  <si>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</si>
  <si>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</si>
  <si>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</si>
  <si>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</si>
  <si>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</si>
  <si>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</si>
  <si>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</si>
  <si>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</si>
  <si>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</si>
  <si>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</si>
  <si>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</si>
  <si>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</si>
  <si>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</si>
  <si>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</si>
  <si>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</si>
  <si>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</si>
  <si>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</si>
  <si>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</si>
  <si>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</si>
  <si>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</si>
  <si>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</si>
  <si>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</si>
  <si>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</si>
  <si>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</si>
  <si>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</si>
  <si>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</si>
  <si>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</si>
  <si>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</si>
  <si>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</si>
  <si>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</si>
  <si>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</si>
  <si>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</si>
  <si>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</si>
  <si>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</si>
  <si>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</si>
  <si>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</si>
  <si>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</si>
  <si>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</si>
  <si>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</si>
  <si>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</si>
  <si>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</si>
  <si>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</si>
  <si>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</si>
  <si>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</si>
  <si>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</si>
  <si>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</si>
  <si>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</si>
  <si>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</si>
  <si>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</si>
  <si>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</si>
  <si>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</si>
  <si>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</si>
  <si>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</si>
  <si>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</si>
  <si>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</si>
  <si>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</si>
  <si>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</si>
  <si>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</si>
  <si>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</si>
  <si>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</si>
  <si>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</si>
  <si>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</si>
  <si>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</si>
  <si>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</si>
  <si>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</si>
  <si>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</si>
  <si>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</si>
  <si>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</si>
  <si>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</si>
  <si>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</si>
  <si>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</si>
  <si>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</si>
  <si>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</si>
  <si>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</si>
  <si>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</si>
  <si>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</si>
  <si>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</si>
  <si>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</si>
  <si>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</si>
  <si>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</si>
  <si>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</si>
  <si>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</si>
  <si>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</si>
  <si>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</si>
  <si>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</si>
  <si>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</si>
  <si>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</si>
  <si>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</si>
  <si>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</si>
  <si>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</si>
  <si>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</si>
  <si>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</si>
  <si>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</si>
  <si>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</si>
  <si>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</si>
  <si>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</si>
  <si>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</si>
  <si>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</si>
  <si>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</si>
  <si>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</si>
  <si>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</si>
  <si>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</si>
  <si>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</si>
  <si>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</si>
  <si>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</si>
  <si>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</si>
  <si>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</si>
  <si>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</si>
  <si>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</si>
  <si>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</si>
  <si>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</si>
  <si>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</si>
  <si>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</si>
  <si>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</si>
  <si>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</si>
  <si>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</si>
  <si>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</si>
  <si>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</si>
  <si>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</si>
  <si>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</si>
  <si>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</si>
  <si>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</si>
  <si>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</si>
  <si>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</si>
  <si>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</si>
  <si>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</si>
  <si>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</si>
  <si>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</si>
  <si>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</si>
  <si>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</si>
  <si>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</si>
  <si>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</si>
  <si>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</si>
  <si>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</si>
  <si>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</si>
  <si>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</si>
  <si>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</si>
  <si>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</si>
  <si>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</si>
  <si>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</si>
  <si>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</si>
  <si>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</si>
  <si>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</si>
  <si>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</si>
  <si>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</si>
  <si>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</si>
  <si>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</si>
  <si>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</si>
  <si>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</si>
  <si>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</si>
  <si>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</si>
  <si>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</si>
  <si>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</si>
  <si>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</si>
  <si>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</si>
  <si>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</si>
  <si>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</si>
  <si>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</si>
  <si>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</si>
  <si>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</si>
  <si>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</si>
  <si>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</si>
  <si>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</si>
  <si>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</si>
  <si>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</si>
  <si>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</si>
  <si>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</si>
  <si>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</si>
  <si>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</si>
  <si>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</si>
  <si>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</si>
  <si>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</si>
  <si>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</si>
  <si>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</si>
  <si>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</si>
  <si>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</si>
  <si>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</si>
  <si>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</si>
  <si>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</si>
  <si>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</si>
  <si>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</si>
  <si>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</si>
  <si>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</si>
  <si>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</si>
  <si>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</si>
  <si>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</si>
  <si>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</si>
  <si>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</si>
  <si>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</si>
  <si>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</si>
  <si>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</si>
  <si>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</si>
  <si>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</si>
  <si>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</si>
  <si>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</si>
  <si>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</si>
  <si>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</si>
  <si>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</si>
  <si>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</si>
  <si>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</si>
  <si>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</si>
  <si>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</si>
  <si>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</si>
  <si>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</si>
  <si>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</si>
  <si>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</si>
  <si>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</si>
  <si>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</si>
  <si>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</si>
  <si>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</si>
  <si>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</si>
  <si>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</si>
  <si>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</si>
  <si>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</si>
  <si>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</si>
  <si>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</si>
  <si>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</si>
  <si>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</si>
  <si>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</si>
  <si>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</si>
  <si>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</si>
  <si>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</si>
  <si>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</si>
  <si>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</si>
  <si>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</si>
  <si>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</si>
  <si>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</si>
  <si>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</si>
  <si>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</si>
  <si>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</si>
  <si>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</si>
  <si>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</si>
  <si>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</si>
  <si>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</si>
  <si>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</si>
  <si>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</si>
  <si>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</si>
  <si>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</si>
  <si>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</si>
  <si>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</si>
  <si>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</si>
  <si>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</si>
  <si>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</si>
  <si>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</si>
  <si>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</si>
  <si>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</si>
  <si>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</si>
  <si>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</si>
  <si>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</si>
  <si>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</si>
  <si>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</si>
  <si>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</si>
  <si>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</si>
  <si>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</si>
  <si>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</si>
  <si>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</si>
  <si>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</si>
  <si>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</si>
  <si>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</si>
  <si>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</si>
  <si>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</si>
  <si>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</si>
  <si>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</si>
  <si>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</si>
  <si>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</si>
  <si>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</si>
  <si>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</si>
  <si>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</si>
  <si>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</si>
  <si>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</si>
  <si>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</si>
  <si>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</si>
  <si>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</si>
  <si>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</si>
  <si>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</si>
  <si>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</si>
  <si>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</si>
  <si>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</si>
  <si>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</si>
  <si>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</si>
  <si>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</si>
  <si>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</si>
  <si>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</si>
  <si>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</si>
  <si>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</si>
  <si>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</si>
  <si>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</si>
  <si>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</si>
  <si>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</si>
  <si>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</si>
  <si>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</si>
  <si>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</si>
  <si>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</si>
  <si>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</si>
  <si>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</si>
  <si>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</si>
  <si>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</si>
  <si>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</si>
  <si>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</si>
  <si>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</si>
  <si>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</si>
  <si>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</si>
  <si>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</si>
  <si>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</si>
  <si>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</si>
  <si>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</si>
  <si>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</si>
  <si>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</si>
  <si>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</si>
  <si>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</si>
  <si>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</si>
  <si>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</si>
  <si>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</si>
  <si>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</si>
  <si>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</si>
  <si>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</si>
  <si>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</si>
  <si>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</si>
  <si>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</si>
  <si>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</si>
  <si>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</si>
  <si>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</si>
  <si>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</si>
  <si>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</si>
  <si>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</si>
  <si>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</si>
  <si>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</si>
  <si>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</si>
  <si>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</si>
  <si>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</si>
  <si>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</si>
  <si>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</si>
  <si>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</si>
  <si>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</si>
  <si>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</si>
  <si>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</si>
  <si>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</si>
  <si>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</si>
  <si>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</si>
  <si>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</si>
  <si>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</si>
  <si>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</si>
  <si>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</si>
  <si>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</si>
  <si>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</si>
  <si>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</si>
  <si>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</si>
  <si>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</si>
  <si>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</si>
  <si>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</si>
  <si>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</si>
  <si>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</si>
  <si>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</si>
  <si>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</si>
  <si>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</si>
  <si>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</si>
  <si>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</si>
  <si>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</si>
  <si>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</si>
  <si>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</si>
  <si>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</si>
  <si>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</si>
  <si>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</si>
  <si>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</si>
  <si>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</si>
  <si>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</si>
  <si>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</si>
  <si>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</si>
  <si>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</si>
  <si>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</si>
  <si>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</si>
  <si>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</si>
  <si>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</si>
  <si>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</si>
  <si>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</si>
  <si>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</si>
  <si>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</si>
  <si>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</si>
  <si>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</si>
  <si>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</si>
  <si>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</si>
  <si>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</si>
  <si>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</si>
  <si>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</si>
  <si>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</si>
  <si>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</si>
  <si>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</si>
  <si>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</si>
  <si>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</si>
  <si>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</si>
  <si>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</si>
  <si>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</si>
  <si>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</si>
  <si>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</si>
  <si>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</si>
  <si>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</si>
  <si>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</si>
  <si>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</si>
  <si>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</si>
  <si>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</si>
  <si>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</si>
  <si>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</si>
  <si>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</si>
  <si>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</si>
  <si>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</si>
  <si>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</si>
  <si>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</si>
  <si>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</si>
  <si>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</si>
  <si>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</si>
  <si>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</si>
  <si>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</si>
  <si>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</si>
  <si>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</si>
  <si>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</si>
  <si>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</si>
  <si>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</si>
  <si>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</si>
  <si>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</si>
  <si>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</si>
  <si>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</si>
  <si>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</si>
  <si>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</si>
  <si>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</si>
  <si>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</si>
  <si>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</si>
  <si>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</si>
  <si>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</si>
  <si>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</si>
  <si>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</si>
  <si>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</si>
  <si>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</si>
  <si>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</si>
  <si>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</si>
  <si>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</si>
  <si>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</si>
  <si>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</si>
  <si>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</si>
  <si>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</si>
  <si>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</si>
  <si>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</si>
  <si>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</si>
  <si>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</si>
  <si>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</si>
  <si>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</si>
  <si>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</si>
  <si>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</si>
  <si>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</si>
  <si>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</si>
  <si>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</si>
  <si>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</si>
  <si>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</si>
  <si>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</si>
  <si>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</si>
  <si>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</si>
  <si>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</si>
  <si>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</si>
  <si>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</si>
  <si>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</si>
  <si>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</si>
  <si>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</si>
  <si>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</si>
  <si>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</si>
  <si>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</si>
  <si>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</si>
  <si>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</si>
  <si>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</si>
  <si>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</si>
  <si>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</si>
  <si>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</si>
  <si>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</si>
  <si>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</si>
  <si>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</si>
  <si>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</si>
  <si>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</si>
  <si>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</si>
  <si>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</si>
  <si>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</si>
  <si>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</si>
  <si>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</si>
  <si>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</si>
  <si>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</si>
  <si>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</si>
  <si>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</si>
  <si>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</si>
  <si>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</si>
  <si>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</si>
  <si>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</si>
  <si>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</si>
  <si>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</si>
  <si>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</si>
  <si>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</si>
  <si>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</si>
  <si>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</si>
  <si>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</si>
  <si>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</si>
  <si>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</si>
  <si>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</si>
  <si>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</si>
  <si>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</si>
  <si>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</si>
  <si>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</si>
  <si>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</si>
  <si>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</si>
  <si>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</si>
  <si>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</si>
  <si>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</si>
  <si>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</si>
  <si>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</si>
  <si>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</si>
  <si>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</si>
  <si>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</si>
  <si>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</si>
  <si>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</si>
  <si>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</si>
  <si>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</si>
  <si>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</si>
  <si>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</si>
  <si>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</si>
  <si>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</si>
  <si>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</si>
  <si>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</si>
  <si>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</si>
  <si>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</si>
  <si>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</si>
  <si>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</si>
  <si>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</si>
  <si>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</si>
  <si>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</si>
  <si>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</si>
  <si>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</si>
  <si>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</si>
  <si>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</si>
  <si>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</si>
  <si>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</si>
  <si>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</si>
  <si>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</si>
  <si>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</si>
  <si>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</si>
  <si>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</si>
  <si>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</si>
  <si>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</si>
  <si>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</si>
  <si>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</si>
  <si>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</si>
  <si>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</si>
  <si>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</si>
  <si>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</si>
  <si>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</si>
  <si>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</si>
  <si>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</si>
  <si>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</si>
  <si>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</si>
  <si>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</si>
  <si>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</si>
  <si>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</si>
  <si>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</si>
  <si>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</si>
  <si>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</si>
  <si>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</si>
  <si>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</si>
  <si>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</si>
  <si>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</si>
  <si>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</si>
  <si>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</si>
  <si>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</si>
  <si>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</si>
  <si>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</si>
  <si>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</si>
  <si>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</si>
  <si>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</si>
  <si>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</si>
  <si>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</si>
  <si>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</si>
  <si>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</si>
  <si>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</si>
  <si>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</si>
  <si>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</si>
  <si>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</si>
  <si>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</si>
  <si>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</si>
  <si>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</si>
  <si>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</si>
  <si>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</si>
  <si>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</si>
  <si>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</si>
  <si>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</si>
  <si>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</si>
  <si>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</si>
  <si>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</si>
  <si>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</si>
  <si>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</si>
  <si>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</si>
  <si>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</si>
  <si>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</si>
  <si>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</si>
  <si>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</si>
  <si>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</si>
  <si>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</si>
  <si>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</si>
  <si>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</si>
  <si>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</si>
  <si>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</si>
  <si>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</si>
  <si>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</si>
  <si>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</si>
  <si>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</si>
  <si>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</si>
  <si>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</si>
  <si>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</si>
  <si>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</si>
  <si>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</si>
  <si>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</si>
  <si>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</si>
  <si>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</si>
  <si>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</si>
  <si>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</si>
  <si>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</si>
  <si>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</si>
  <si>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</si>
  <si>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</si>
  <si>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</si>
  <si>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</si>
  <si>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</si>
  <si>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</si>
  <si>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</si>
  <si>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</si>
  <si>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</si>
  <si>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</si>
  <si>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</si>
  <si>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</si>
  <si>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</si>
  <si>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</si>
  <si>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</si>
  <si>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</si>
  <si>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</si>
  <si>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</si>
  <si>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</si>
  <si>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</si>
  <si>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</si>
  <si>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</si>
  <si>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</si>
  <si>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</si>
  <si>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</si>
  <si>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</si>
  <si>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</si>
  <si>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</si>
  <si>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</si>
  <si>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</si>
  <si>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</si>
  <si>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</si>
  <si>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</si>
  <si>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</si>
  <si>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</si>
  <si>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</si>
  <si>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</si>
  <si>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</si>
  <si>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</si>
  <si>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</si>
  <si>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</si>
  <si>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</si>
  <si>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</si>
  <si>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</si>
  <si>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</si>
  <si>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</si>
  <si>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</si>
  <si>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</si>
  <si>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</si>
  <si>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</si>
  <si>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</si>
  <si>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</si>
  <si>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</si>
  <si>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</si>
  <si>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</si>
  <si>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</si>
  <si>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</si>
  <si>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</si>
  <si>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</si>
  <si>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</si>
  <si>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</si>
  <si>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</si>
  <si>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</si>
  <si>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</si>
  <si>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</si>
  <si>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</si>
  <si>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</si>
  <si>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</si>
  <si>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</si>
  <si>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</si>
  <si>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</si>
  <si>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</si>
  <si>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</si>
  <si>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</si>
  <si>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</si>
  <si>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</si>
  <si>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</si>
  <si>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</si>
  <si>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</si>
  <si>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</si>
  <si>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</si>
  <si>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</si>
  <si>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</si>
  <si>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</si>
  <si>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</si>
  <si>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</si>
  <si>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</si>
  <si>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</si>
  <si>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</si>
  <si>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</si>
  <si>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</si>
  <si>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</si>
  <si>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</si>
  <si>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</si>
  <si>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</si>
  <si>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</si>
  <si>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</si>
  <si>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</si>
  <si>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</si>
  <si>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</si>
  <si>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</si>
  <si>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</si>
  <si>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</si>
  <si>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</si>
  <si>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</si>
  <si>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</si>
  <si>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</si>
  <si>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</si>
  <si>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</si>
  <si>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</si>
  <si>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</si>
  <si>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</si>
  <si>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</si>
  <si>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</si>
  <si>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</si>
  <si>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</si>
  <si>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</si>
  <si>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</si>
  <si>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</si>
  <si>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</si>
  <si>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</si>
  <si>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</si>
  <si>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</si>
  <si>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</si>
  <si>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</si>
  <si>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</si>
  <si>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</si>
  <si>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</si>
  <si>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</si>
  <si>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</si>
  <si>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</si>
  <si>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</si>
  <si>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</si>
  <si>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</si>
  <si>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</si>
  <si>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</si>
  <si>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</si>
  <si>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</si>
  <si>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</si>
  <si>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</si>
  <si>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</si>
  <si>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</si>
  <si>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</si>
  <si>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</si>
  <si>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</si>
  <si>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</si>
  <si>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</si>
  <si>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</si>
  <si>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</si>
  <si>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</si>
  <si>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</si>
  <si>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</si>
  <si>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</si>
  <si>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</si>
  <si>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</si>
  <si>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</si>
  <si>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</si>
  <si>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</si>
  <si>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</si>
  <si>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</si>
  <si>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</si>
  <si>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</si>
  <si>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</si>
  <si>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</si>
  <si>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</si>
  <si>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</si>
  <si>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</si>
  <si>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</si>
  <si>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</si>
  <si>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</si>
  <si>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</si>
  <si>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</si>
  <si>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</si>
  <si>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</si>
  <si>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</si>
  <si>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</si>
  <si>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</si>
  <si>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</si>
  <si>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</si>
  <si>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</si>
  <si>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</si>
  <si>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</si>
  <si>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</si>
  <si>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</si>
  <si>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</si>
  <si>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</si>
  <si>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</si>
  <si>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</si>
  <si>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</si>
  <si>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</si>
  <si>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</si>
  <si>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</si>
  <si>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</si>
  <si>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</si>
  <si>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</si>
  <si>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</si>
  <si>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</si>
  <si>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</si>
  <si>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</si>
  <si>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</si>
  <si>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</si>
  <si>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</si>
  <si>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</si>
  <si>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</si>
  <si>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</si>
  <si>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</si>
  <si>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</si>
  <si>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</si>
  <si>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</si>
  <si>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</si>
  <si>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</si>
  <si>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</si>
  <si>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</si>
  <si>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</si>
  <si>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</si>
  <si>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</si>
  <si>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</si>
  <si>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</si>
  <si>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</si>
  <si>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</si>
  <si>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</si>
  <si>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</si>
  <si>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</si>
  <si>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</si>
  <si>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</si>
  <si>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</si>
  <si>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</si>
  <si>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</si>
  <si>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</si>
  <si>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</si>
  <si>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</si>
  <si>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</si>
  <si>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</si>
  <si>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</si>
  <si>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</si>
  <si>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</si>
  <si>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</si>
  <si>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</si>
  <si>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</si>
  <si>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</si>
  <si>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</si>
  <si>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</si>
  <si>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</si>
  <si>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</si>
  <si>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</si>
  <si>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</si>
  <si>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</si>
  <si>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</si>
  <si>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</si>
  <si>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</si>
  <si>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</si>
  <si>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</si>
  <si>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</si>
  <si>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</si>
  <si>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</si>
  <si>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</si>
  <si>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</si>
  <si>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</si>
  <si>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</si>
  <si>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</si>
  <si>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</si>
  <si>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</si>
  <si>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</si>
  <si>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</si>
  <si>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</si>
  <si>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</si>
  <si>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</si>
  <si>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</si>
  <si>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</si>
  <si>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</si>
  <si>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</si>
  <si>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</si>
  <si>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</si>
  <si>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</si>
  <si>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</si>
  <si>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</si>
  <si>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</si>
  <si>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</si>
  <si>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</si>
  <si>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</si>
  <si>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</si>
  <si>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</si>
  <si>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</si>
  <si>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</si>
  <si>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</si>
  <si>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</si>
  <si>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</si>
  <si>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</si>
  <si>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</si>
  <si>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</si>
  <si>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</si>
  <si>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</si>
  <si>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</si>
  <si>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</si>
  <si>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</si>
  <si>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</si>
  <si>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</si>
  <si>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</si>
  <si>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</si>
  <si>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</si>
  <si>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</si>
  <si>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</si>
  <si>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</si>
  <si>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</si>
  <si>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</si>
  <si>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</si>
  <si>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</si>
  <si>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</si>
  <si>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</si>
  <si>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</si>
  <si>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</si>
  <si>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</si>
  <si>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</si>
  <si>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</si>
  <si>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</si>
  <si>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</si>
  <si>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</si>
  <si>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</si>
  <si>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</si>
  <si>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</si>
  <si>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</si>
  <si>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</si>
  <si>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</si>
  <si>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</si>
  <si>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</si>
  <si>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</si>
  <si>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</si>
  <si>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</si>
  <si>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</si>
  <si>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</si>
  <si>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</si>
  <si>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</si>
  <si>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</si>
  <si>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</si>
  <si>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</si>
  <si>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</si>
  <si>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</si>
  <si>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</si>
  <si>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</si>
  <si>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</si>
  <si>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</si>
  <si>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</si>
  <si>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</si>
  <si>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</si>
  <si>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</si>
  <si>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</si>
  <si>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</si>
  <si>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</si>
  <si>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</si>
  <si>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</si>
  <si>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</si>
  <si>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</si>
  <si>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</si>
  <si>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</si>
  <si>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</si>
  <si>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</si>
  <si>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</si>
  <si>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</si>
  <si>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</si>
  <si>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</si>
  <si>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</si>
  <si>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</si>
  <si>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</si>
  <si>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</si>
  <si>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</si>
  <si>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</si>
  <si>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</si>
  <si>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</si>
  <si>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</si>
  <si>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</si>
  <si>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</si>
  <si>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</si>
  <si>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</si>
  <si>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</si>
  <si>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</si>
  <si>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</si>
  <si>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</si>
  <si>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</si>
  <si>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</si>
  <si>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</si>
  <si>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</si>
  <si>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</si>
  <si>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</si>
  <si>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</si>
  <si>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</si>
  <si>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</si>
  <si>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</si>
  <si>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</si>
  <si>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</si>
  <si>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</si>
  <si>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</si>
  <si>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</si>
  <si>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</si>
  <si>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</si>
  <si>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</si>
  <si>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</si>
  <si>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</si>
  <si>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</si>
  <si>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</si>
  <si>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</si>
  <si>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</si>
  <si>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</si>
  <si>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</si>
  <si>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</si>
  <si>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</si>
  <si>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</si>
  <si>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</si>
  <si>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</si>
  <si>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</si>
  <si>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</si>
  <si>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</si>
  <si>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</si>
  <si>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</si>
  <si>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</si>
  <si>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</si>
  <si>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</si>
  <si>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</si>
  <si>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</si>
  <si>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</si>
  <si>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</si>
  <si>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</si>
  <si>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</si>
  <si>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</si>
  <si>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</si>
  <si>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</si>
  <si>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</si>
  <si>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</si>
  <si>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</si>
  <si>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</si>
  <si>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</si>
  <si>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</si>
  <si>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</si>
  <si>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</si>
  <si>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</si>
  <si>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</si>
  <si>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</si>
  <si>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</si>
  <si>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</si>
  <si>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</si>
  <si>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</si>
  <si>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</si>
  <si>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</si>
  <si>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</si>
  <si>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</si>
  <si>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</si>
  <si>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</si>
  <si>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</si>
  <si>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</si>
  <si>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</si>
  <si>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</si>
  <si>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</si>
  <si>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</si>
  <si>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</si>
  <si>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</si>
  <si>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</si>
  <si>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</si>
  <si>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</si>
  <si>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</si>
  <si>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</si>
  <si>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</si>
  <si>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</si>
  <si>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</si>
  <si>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</si>
  <si>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</si>
  <si>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</si>
  <si>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</si>
  <si>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</si>
  <si>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</si>
  <si>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</si>
  <si>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</si>
  <si>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</si>
  <si>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</si>
  <si>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</si>
  <si>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</si>
  <si>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</si>
  <si>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</si>
  <si>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</si>
  <si>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</si>
  <si>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</si>
  <si>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</si>
  <si>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</si>
  <si>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</si>
  <si>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</si>
  <si>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</si>
  <si>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</si>
  <si>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</si>
  <si>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</si>
  <si>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</si>
  <si>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</si>
  <si>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</si>
  <si>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</si>
  <si>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</si>
  <si>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</si>
  <si>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</si>
  <si>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</si>
  <si>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</si>
  <si>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</si>
  <si>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</si>
  <si>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</si>
  <si>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</si>
  <si>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</si>
  <si>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</si>
  <si>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</si>
  <si>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</si>
  <si>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</si>
  <si>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</si>
  <si>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</si>
  <si>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</si>
  <si>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</si>
  <si>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</si>
  <si>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</si>
  <si>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</si>
  <si>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</si>
  <si>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</si>
  <si>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</si>
  <si>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</si>
  <si>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</si>
  <si>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</si>
  <si>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</si>
  <si>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</si>
  <si>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</si>
  <si>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</si>
  <si>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</si>
  <si>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</si>
  <si>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</si>
  <si>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</si>
  <si>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</si>
  <si>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</si>
  <si>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</si>
  <si>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</si>
  <si>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</si>
  <si>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</si>
  <si>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</si>
  <si>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</si>
  <si>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</si>
  <si>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</si>
  <si>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</si>
  <si>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</si>
  <si>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</si>
  <si>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</si>
  <si>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</si>
  <si>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</si>
  <si>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</si>
  <si>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</si>
  <si>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</si>
  <si>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</si>
  <si>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</si>
  <si>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</si>
  <si>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</si>
  <si>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</si>
  <si>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</si>
  <si>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</si>
  <si>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</si>
  <si>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</si>
  <si>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</si>
  <si>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</si>
  <si>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</si>
  <si>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</si>
  <si>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</si>
  <si>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</si>
  <si>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</si>
  <si>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</si>
  <si>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</si>
  <si>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</si>
  <si>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</si>
  <si>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</si>
  <si>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</si>
  <si>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</si>
  <si>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</si>
  <si>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</si>
  <si>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</si>
  <si>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</si>
  <si>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</si>
  <si>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</si>
  <si>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</si>
  <si>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</si>
  <si>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</si>
  <si>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</si>
  <si>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</si>
  <si>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</si>
  <si>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</si>
  <si>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</si>
  <si>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</si>
  <si>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</si>
  <si>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</si>
  <si>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</si>
  <si>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</si>
  <si>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</si>
  <si>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</si>
  <si>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</si>
  <si>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</si>
  <si>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</si>
  <si>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</si>
  <si>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</si>
  <si>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</si>
  <si>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</si>
  <si>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</si>
  <si>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</si>
  <si>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</si>
  <si>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</si>
  <si>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</si>
  <si>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</si>
  <si>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</si>
  <si>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</si>
  <si>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</si>
  <si>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</si>
  <si>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</si>
  <si>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</si>
  <si>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</si>
  <si>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</si>
  <si>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</si>
  <si>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</si>
  <si>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</si>
  <si>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</si>
  <si>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</si>
  <si>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</si>
  <si>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</si>
  <si>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</si>
  <si>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</si>
  <si>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</si>
  <si>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</si>
  <si>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</si>
  <si>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</si>
  <si>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</si>
  <si>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</si>
  <si>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</si>
  <si>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</si>
  <si>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</si>
  <si>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</si>
  <si>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</si>
  <si>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</si>
  <si>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</si>
  <si>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</si>
  <si>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</si>
  <si>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</si>
  <si>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</si>
  <si>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</si>
  <si>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</si>
  <si>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</si>
  <si>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</si>
  <si>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</si>
  <si>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</si>
  <si>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</si>
  <si>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</si>
  <si>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</si>
  <si>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</si>
  <si>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</si>
  <si>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</si>
  <si>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</si>
  <si>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</si>
  <si>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</si>
  <si>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</si>
  <si>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</si>
  <si>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</si>
  <si>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</si>
  <si>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</si>
  <si>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</si>
  <si>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</si>
  <si>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</si>
  <si>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</si>
  <si>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</si>
  <si>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</si>
  <si>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</si>
  <si>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</si>
  <si>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</si>
  <si>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</si>
  <si>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</si>
  <si>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</si>
  <si>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</si>
  <si>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</si>
  <si>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</si>
  <si>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</si>
  <si>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</si>
  <si>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</si>
  <si>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</si>
  <si>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</si>
  <si>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</si>
  <si>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</si>
  <si>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</si>
  <si>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</si>
  <si>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</si>
  <si>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</si>
  <si>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</si>
  <si>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</si>
  <si>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</si>
  <si>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</si>
  <si>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</si>
  <si>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</si>
  <si>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</si>
  <si>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</si>
  <si>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</si>
  <si>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</si>
  <si>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</si>
  <si>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</si>
  <si>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</si>
  <si>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</si>
  <si>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</si>
  <si>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</si>
  <si>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</si>
  <si>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</si>
  <si>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</si>
  <si>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</si>
  <si>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</si>
  <si>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</si>
  <si>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</si>
  <si>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</si>
  <si>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</si>
  <si>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</si>
  <si>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</si>
  <si>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</si>
  <si>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</si>
  <si>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</si>
  <si>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</si>
  <si>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</si>
  <si>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</si>
  <si>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</si>
  <si>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</si>
  <si>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</si>
  <si>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</si>
  <si>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</si>
  <si>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</si>
  <si>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</si>
  <si>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</si>
  <si>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</si>
  <si>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</si>
  <si>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</si>
  <si>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</si>
  <si>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</si>
  <si>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</si>
  <si>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</si>
  <si>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</si>
  <si>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</si>
  <si>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</si>
  <si>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</si>
  <si>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</si>
  <si>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</si>
  <si>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</si>
  <si>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</si>
  <si>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</si>
  <si>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</si>
  <si>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</si>
  <si>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</si>
  <si>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</si>
  <si>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</si>
  <si>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</si>
  <si>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</si>
  <si>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</si>
  <si>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</si>
  <si>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</si>
  <si>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</si>
  <si>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</si>
  <si>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</si>
  <si>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</si>
  <si>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</si>
  <si>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</si>
  <si>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</si>
  <si>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</si>
  <si>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</si>
  <si>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</si>
  <si>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</si>
  <si>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</si>
  <si>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</si>
  <si>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</si>
  <si>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</si>
  <si>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</si>
  <si>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</si>
  <si>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</si>
  <si>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</si>
  <si>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</si>
  <si>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</si>
  <si>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</si>
  <si>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</si>
  <si>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</si>
  <si>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</si>
  <si>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</si>
  <si>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</si>
  <si>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</si>
  <si>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</si>
  <si>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</si>
  <si>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</si>
  <si>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</si>
  <si>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</si>
  <si>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</si>
  <si>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</si>
  <si>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</si>
  <si>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</si>
  <si>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</si>
  <si>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</si>
  <si>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</si>
  <si>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</si>
  <si>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</si>
  <si>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</si>
  <si>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</si>
  <si>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</si>
  <si>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</si>
  <si>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</si>
  <si>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</si>
  <si>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</si>
  <si>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</si>
  <si>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</si>
  <si>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</si>
  <si>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</si>
  <si>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</si>
  <si>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</si>
  <si>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</si>
  <si>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</si>
  <si>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</si>
  <si>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</si>
  <si>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</si>
  <si>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</si>
  <si>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</si>
  <si>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</si>
  <si>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</si>
  <si>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</si>
  <si>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</si>
  <si>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</si>
  <si>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</si>
  <si>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</si>
  <si>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</si>
  <si>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</si>
  <si>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</si>
  <si>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</si>
  <si>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</si>
  <si>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</si>
  <si>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</si>
  <si>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</si>
  <si>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</si>
  <si>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</si>
  <si>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</si>
  <si>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</si>
  <si>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</si>
  <si>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</si>
  <si>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</si>
  <si>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</si>
  <si>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</si>
  <si>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</si>
  <si>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</si>
  <si>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</si>
  <si>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</si>
  <si>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</si>
  <si>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</si>
  <si>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</si>
  <si>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</si>
  <si>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</si>
  <si>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</si>
  <si>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</si>
  <si>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</si>
  <si>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</si>
  <si>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</si>
  <si>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</si>
  <si>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</si>
  <si>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</si>
  <si>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</si>
  <si>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</si>
  <si>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</si>
  <si>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</si>
  <si>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</si>
  <si>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</si>
  <si>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</si>
  <si>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</si>
  <si>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</si>
  <si>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</si>
  <si>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</si>
  <si>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</si>
  <si>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</si>
  <si>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</si>
  <si>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</si>
  <si>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</si>
  <si>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</si>
  <si>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</si>
  <si>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</si>
  <si>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</si>
  <si>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</si>
  <si>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</si>
  <si>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</si>
  <si>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</si>
  <si>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</si>
  <si>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</si>
  <si>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</si>
  <si>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</si>
  <si>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</si>
  <si>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</si>
  <si>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</si>
  <si>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</si>
  <si>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</si>
  <si>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</si>
  <si>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</si>
  <si>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</si>
  <si>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</si>
  <si>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</si>
  <si>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</si>
  <si>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</si>
  <si>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</si>
  <si>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</si>
  <si>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</si>
  <si>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</si>
  <si>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</si>
  <si>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</si>
  <si>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</si>
  <si>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</si>
  <si>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</si>
  <si>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</si>
  <si>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</si>
  <si>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</si>
  <si>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</si>
  <si>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</si>
  <si>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</si>
  <si>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</si>
  <si>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</si>
  <si>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</si>
  <si>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</si>
  <si>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</si>
  <si>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</si>
  <si>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</si>
  <si>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</si>
  <si>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</si>
  <si>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</si>
  <si>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</si>
  <si>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</si>
  <si>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</si>
  <si>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</si>
  <si>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</si>
  <si>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</si>
  <si>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</si>
  <si>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</si>
  <si>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</si>
  <si>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</si>
  <si>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</si>
  <si>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</si>
  <si>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</si>
  <si>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</si>
  <si>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</si>
  <si>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</si>
  <si>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</si>
  <si>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</si>
  <si>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</si>
  <si>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</si>
  <si>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</si>
  <si>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</si>
  <si>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</si>
  <si>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</si>
  <si>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</si>
  <si>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</si>
  <si>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</si>
  <si>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</si>
  <si>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</si>
  <si>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</si>
  <si>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</si>
  <si>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</si>
  <si>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</si>
  <si>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</si>
  <si>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</si>
  <si>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</si>
  <si>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</si>
  <si>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</si>
  <si>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</si>
  <si>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</si>
  <si>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</si>
  <si>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</si>
  <si>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</si>
  <si>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</si>
  <si>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</si>
  <si>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</si>
  <si>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</si>
  <si>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</si>
  <si>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</si>
  <si>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</si>
  <si>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</si>
  <si>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</si>
  <si>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</si>
  <si>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</si>
  <si>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</si>
  <si>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</si>
  <si>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</si>
  <si>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</si>
  <si>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</si>
  <si>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</si>
  <si>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</si>
  <si>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</si>
  <si>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</si>
  <si>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</si>
  <si>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</si>
  <si>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</si>
  <si>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</si>
  <si>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</si>
  <si>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</si>
  <si>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</si>
  <si>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</si>
  <si>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</si>
  <si>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</si>
  <si>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</si>
  <si>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</si>
  <si>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</si>
  <si>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</si>
  <si>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</si>
  <si>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</si>
  <si>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</si>
  <si>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</si>
  <si>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</si>
  <si>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</si>
  <si>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</si>
  <si>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</si>
  <si>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</si>
  <si>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</si>
  <si>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</si>
  <si>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</si>
  <si>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</si>
  <si>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</si>
  <si>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</si>
  <si>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</si>
  <si>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</si>
  <si>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</si>
  <si>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</si>
  <si>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</si>
  <si>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</si>
  <si>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</si>
  <si>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</si>
  <si>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</si>
  <si>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</si>
  <si>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</si>
  <si>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</si>
  <si>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</si>
  <si>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</si>
  <si>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</si>
  <si>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</si>
  <si>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</si>
  <si>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</si>
  <si>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</si>
  <si>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</si>
  <si>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</si>
  <si>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</si>
  <si>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</si>
  <si>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</si>
  <si>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</si>
  <si>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</si>
  <si>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</si>
  <si>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</si>
  <si>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</si>
  <si>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</si>
  <si>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</si>
  <si>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</si>
  <si>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</si>
  <si>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</si>
  <si>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</si>
  <si>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</si>
  <si>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</si>
  <si>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</si>
  <si>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</si>
  <si>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</si>
  <si>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</si>
  <si>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</si>
  <si>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</si>
  <si>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</si>
  <si>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</si>
  <si>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</si>
  <si>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</si>
  <si>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</si>
  <si>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</si>
  <si>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</si>
  <si>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</si>
  <si>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</si>
  <si>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</si>
  <si>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</si>
  <si>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</si>
  <si>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</si>
  <si>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</si>
  <si>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</si>
  <si>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</si>
  <si>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</si>
  <si>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</si>
  <si>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</si>
  <si>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</si>
  <si>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</si>
  <si>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</si>
  <si>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</si>
  <si>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</si>
  <si>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</si>
  <si>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</si>
  <si>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</si>
  <si>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</si>
  <si>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</si>
  <si>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</si>
  <si>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</si>
  <si>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</si>
  <si>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</si>
  <si>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</si>
  <si>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</si>
  <si>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</si>
  <si>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</si>
  <si>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</si>
  <si>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</si>
  <si>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</si>
  <si>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</si>
  <si>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</si>
  <si>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</si>
  <si>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</si>
  <si>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</si>
  <si>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</si>
  <si>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</si>
  <si>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</si>
  <si>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</si>
  <si>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</si>
  <si>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</si>
  <si>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</si>
  <si>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</si>
  <si>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</si>
  <si>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</si>
  <si>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</si>
  <si>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</si>
  <si>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</si>
  <si>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</si>
  <si>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</si>
  <si>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</si>
  <si>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</si>
  <si>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</si>
  <si>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</si>
  <si>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</si>
  <si>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</si>
  <si>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</si>
  <si>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</si>
  <si>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</si>
  <si>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</si>
  <si>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</si>
  <si>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</si>
  <si>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</si>
  <si>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</si>
  <si>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</si>
  <si>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</si>
  <si>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</si>
  <si>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</si>
  <si>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</si>
  <si>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</si>
  <si>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</si>
  <si>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</si>
  <si>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</si>
  <si>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</si>
  <si>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</si>
  <si>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</si>
  <si>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</si>
  <si>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</si>
  <si>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</si>
  <si>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</si>
  <si>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</si>
  <si>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</si>
  <si>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</si>
  <si>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</si>
  <si>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</si>
  <si>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</si>
  <si>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</si>
  <si>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</si>
  <si>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</si>
  <si>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</si>
  <si>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</si>
  <si>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</si>
  <si>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</si>
  <si>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</si>
  <si>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</si>
  <si>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</si>
  <si>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</si>
  <si>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</si>
  <si>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</si>
  <si>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</si>
  <si>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</si>
  <si>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</si>
  <si>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</si>
  <si>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</si>
  <si>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</si>
  <si>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</si>
  <si>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</si>
  <si>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</si>
  <si>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</si>
  <si>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</si>
  <si>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</si>
  <si>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</si>
  <si>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</si>
  <si>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</si>
  <si>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</si>
  <si>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</si>
  <si>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</si>
  <si>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</si>
  <si>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</si>
  <si>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</si>
  <si>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</si>
  <si>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</si>
  <si>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</si>
  <si>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</si>
  <si>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</si>
  <si>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</si>
  <si>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</si>
  <si>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</si>
  <si>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</si>
  <si>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</si>
  <si>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</si>
  <si>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</si>
  <si>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</si>
  <si>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</si>
  <si>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</si>
  <si>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</si>
  <si>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</si>
  <si>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</si>
  <si>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</si>
  <si>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</si>
  <si>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</si>
  <si>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</si>
  <si>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</si>
  <si>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</si>
  <si>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</si>
  <si>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</si>
  <si>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</si>
  <si>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</si>
  <si>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</si>
  <si>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</si>
  <si>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</si>
  <si>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</si>
  <si>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</si>
  <si>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</si>
  <si>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</si>
  <si>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</si>
  <si>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</si>
  <si>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</si>
  <si>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</si>
  <si>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</si>
  <si>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</si>
  <si>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</si>
  <si>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</si>
  <si>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</si>
  <si>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</si>
  <si>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</si>
  <si>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</si>
  <si>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</si>
  <si>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</si>
  <si>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</si>
  <si>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</si>
  <si>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</si>
  <si>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</si>
  <si>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</si>
  <si>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</si>
  <si>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</si>
  <si>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</si>
  <si>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</si>
  <si>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</si>
  <si>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</si>
  <si>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</si>
  <si>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</si>
  <si>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</si>
  <si>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</si>
  <si>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</si>
  <si>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</si>
  <si>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</si>
  <si>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</si>
  <si>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</si>
  <si>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</si>
  <si>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</si>
  <si>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</si>
  <si>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</si>
  <si>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</si>
  <si>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</si>
  <si>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</si>
  <si>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</si>
  <si>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</si>
  <si>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</si>
  <si>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</si>
  <si>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</si>
  <si>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</si>
  <si>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</si>
  <si>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</si>
  <si>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</si>
  <si>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</si>
  <si>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</si>
  <si>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</si>
  <si>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</si>
  <si>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</si>
  <si>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</si>
  <si>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</si>
  <si>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</si>
  <si>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</si>
  <si>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</si>
  <si>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</si>
  <si>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</si>
  <si>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</si>
  <si>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</si>
  <si>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</si>
  <si>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</si>
  <si>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</si>
  <si>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</si>
  <si>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</si>
  <si>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</si>
  <si>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</si>
  <si>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</si>
  <si>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</si>
  <si>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</si>
  <si>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</si>
  <si>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</si>
  <si>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</si>
  <si>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</si>
  <si>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</si>
  <si>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</si>
  <si>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</si>
  <si>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</si>
  <si>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</si>
  <si>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</si>
  <si>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</si>
  <si>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</si>
  <si>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</si>
  <si>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</si>
  <si>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</si>
  <si>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</si>
  <si>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</si>
  <si>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</si>
  <si>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</si>
  <si>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</si>
  <si>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</si>
  <si>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</si>
  <si>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</si>
  <si>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</si>
  <si>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</si>
  <si>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</si>
  <si>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</si>
  <si>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</si>
  <si>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</si>
  <si>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</si>
  <si>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</si>
  <si>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</si>
  <si>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</si>
  <si>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</si>
  <si>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</si>
  <si>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</si>
  <si>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</si>
  <si>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</si>
  <si>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</si>
  <si>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</si>
  <si>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</si>
  <si>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</si>
  <si>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</si>
  <si>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</si>
  <si>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</si>
  <si>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</si>
  <si>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</si>
  <si>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</si>
  <si>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</si>
  <si>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</si>
  <si>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</si>
  <si>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</si>
  <si>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</si>
  <si>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</si>
  <si>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</si>
  <si>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</si>
  <si>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</si>
  <si>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</si>
  <si>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</si>
  <si>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</si>
  <si>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</si>
  <si>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</si>
  <si>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</si>
  <si>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</si>
  <si>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</si>
  <si>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</si>
  <si>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</si>
  <si>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</si>
  <si>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</si>
  <si>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</si>
  <si>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</si>
  <si>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</si>
  <si>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</si>
  <si>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</si>
  <si>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</si>
  <si>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</si>
  <si>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</si>
  <si>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</si>
  <si>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</si>
  <si>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</si>
  <si>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</si>
  <si>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</si>
  <si>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</si>
  <si>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</si>
  <si>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</si>
  <si>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</si>
  <si>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</si>
  <si>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</si>
  <si>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</si>
  <si>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</si>
  <si>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</si>
  <si>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</si>
  <si>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</si>
  <si>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</si>
  <si>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</si>
  <si>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</si>
  <si>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</si>
  <si>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</si>
  <si>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</si>
  <si>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</si>
  <si>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</si>
  <si>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</si>
  <si>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</si>
  <si>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</si>
  <si>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</si>
  <si>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</si>
  <si>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</si>
  <si>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</si>
  <si>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</si>
  <si>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</si>
  <si>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</si>
  <si>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</si>
  <si>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</si>
  <si>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</si>
  <si>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</si>
  <si>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</si>
  <si>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</si>
  <si>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</si>
  <si>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</si>
  <si>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</si>
  <si>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</si>
  <si>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</si>
  <si>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</si>
  <si>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</si>
  <si>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</si>
  <si>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</si>
  <si>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</si>
  <si>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</si>
  <si>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</si>
  <si>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</si>
  <si>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</si>
  <si>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</si>
  <si>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</si>
  <si>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</si>
  <si>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</si>
  <si>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</si>
  <si>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</si>
  <si>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</si>
  <si>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</si>
  <si>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</si>
  <si>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</si>
  <si>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</si>
  <si>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</si>
  <si>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</si>
  <si>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</si>
  <si>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</si>
  <si>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</si>
  <si>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</si>
  <si>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</si>
  <si>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</si>
  <si>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</si>
  <si>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</si>
  <si>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</si>
  <si>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</si>
  <si>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</si>
  <si>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</si>
  <si>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</si>
  <si>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</si>
  <si>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</si>
  <si>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</si>
  <si>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</si>
  <si>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</si>
  <si>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</si>
  <si>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</si>
  <si>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</si>
  <si>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</si>
  <si>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</si>
  <si>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</si>
  <si>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</si>
  <si>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</si>
  <si>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</si>
  <si>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</si>
  <si>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</si>
  <si>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</si>
  <si>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</si>
  <si>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</si>
  <si>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</si>
  <si>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</si>
  <si>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</si>
  <si>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</si>
  <si>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</si>
  <si>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</si>
  <si>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</si>
  <si>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</si>
  <si>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</si>
  <si>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</si>
  <si>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</si>
  <si>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</si>
  <si>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</si>
  <si>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</si>
  <si>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</si>
  <si>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</si>
  <si>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</si>
  <si>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</si>
  <si>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</si>
  <si>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</si>
  <si>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</si>
  <si>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</si>
  <si>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</si>
  <si>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</si>
  <si>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</si>
  <si>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</si>
  <si>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</si>
  <si>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</si>
  <si>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</si>
  <si>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</si>
  <si>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</si>
  <si>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</si>
  <si>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</si>
  <si>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</si>
  <si>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</si>
  <si>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</si>
  <si>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</si>
  <si>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</si>
  <si>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</si>
  <si>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</si>
  <si>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</si>
  <si>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</si>
  <si>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</si>
  <si>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</si>
  <si>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</si>
  <si>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</si>
  <si>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</si>
  <si>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</si>
  <si>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</si>
  <si>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</si>
  <si>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</si>
  <si>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</si>
  <si>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</si>
  <si>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</si>
  <si>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</si>
  <si>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</si>
  <si>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</si>
  <si>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</si>
  <si>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</si>
  <si>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</si>
  <si>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</si>
  <si>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</si>
  <si>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</si>
  <si>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</si>
  <si>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</si>
  <si>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</si>
  <si>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</si>
  <si>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</si>
  <si>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</si>
  <si>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</si>
  <si>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</si>
  <si>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</si>
  <si>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</si>
  <si>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</si>
  <si>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</si>
  <si>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</si>
  <si>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</si>
  <si>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</si>
  <si>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</si>
  <si>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</si>
  <si>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</si>
  <si>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</si>
  <si>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</si>
  <si>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</si>
  <si>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</si>
  <si>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</si>
  <si>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</si>
  <si>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</si>
  <si>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</si>
  <si>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</si>
  <si>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</si>
  <si>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</si>
  <si>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</si>
  <si>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</si>
  <si>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</si>
  <si>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</si>
  <si>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</si>
  <si>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</si>
  <si>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</si>
  <si>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</si>
  <si>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</si>
  <si>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</si>
  <si>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</si>
  <si>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</si>
  <si>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</si>
  <si>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</si>
  <si>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</si>
  <si>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</si>
  <si>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</si>
  <si>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</si>
  <si>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</si>
  <si>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</si>
  <si>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</si>
  <si>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</si>
  <si>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</si>
  <si>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</si>
  <si>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</si>
  <si>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</si>
  <si>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</si>
  <si>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</si>
  <si>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</si>
  <si>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</si>
  <si>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</si>
  <si>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</si>
  <si>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</si>
  <si>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</si>
  <si>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</si>
  <si>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</si>
  <si>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</si>
  <si>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</si>
  <si>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</si>
  <si>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</si>
  <si>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</si>
  <si>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</si>
  <si>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</si>
  <si>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</si>
  <si>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</si>
  <si>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</si>
  <si>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</si>
  <si>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</si>
  <si>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</si>
  <si>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</si>
  <si>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</si>
  <si>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</si>
  <si>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</si>
  <si>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</si>
  <si>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</si>
  <si>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</si>
  <si>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</si>
  <si>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</si>
  <si>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</si>
  <si>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</si>
  <si>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</si>
  <si>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</si>
  <si>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</si>
  <si>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</si>
  <si>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</si>
  <si>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</si>
  <si>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</si>
  <si>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</si>
  <si>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</si>
  <si>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</si>
  <si>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</si>
  <si>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</si>
  <si>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</si>
  <si>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</si>
  <si>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</si>
  <si>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</si>
  <si>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</si>
  <si>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</si>
  <si>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</si>
  <si>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</si>
  <si>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</si>
  <si>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</si>
  <si>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</si>
  <si>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</si>
  <si>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</si>
  <si>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</si>
  <si>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</si>
  <si>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</si>
  <si>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</si>
  <si>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</si>
  <si>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</si>
  <si>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</si>
  <si>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</si>
  <si>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</si>
  <si>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</si>
  <si>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</si>
  <si>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</si>
  <si>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</si>
  <si>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</si>
  <si>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</si>
  <si>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</si>
  <si>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</si>
  <si>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</si>
  <si>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</si>
  <si>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</si>
  <si>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</si>
  <si>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</si>
  <si>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</si>
  <si>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</si>
  <si>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</si>
  <si>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</si>
  <si>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</si>
  <si>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</si>
  <si>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</si>
  <si>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</si>
  <si>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</si>
  <si>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</si>
  <si>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</si>
  <si>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</si>
  <si>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</si>
  <si>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</si>
  <si>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</si>
  <si>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</si>
  <si>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</si>
  <si>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</si>
  <si>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</si>
  <si>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</si>
  <si>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</si>
  <si>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</si>
  <si>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</si>
  <si>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</si>
  <si>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</si>
  <si>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</si>
  <si>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</si>
  <si>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</si>
  <si>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</si>
  <si>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</si>
  <si>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</si>
  <si>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</si>
  <si>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</si>
  <si>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</si>
  <si>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</si>
  <si>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</si>
  <si>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</si>
  <si>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</si>
  <si>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</si>
  <si>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</si>
  <si>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</si>
  <si>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</si>
  <si>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</si>
  <si>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</si>
  <si>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</si>
  <si>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</si>
  <si>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</si>
  <si>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</si>
  <si>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</si>
  <si>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</si>
  <si>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</si>
  <si>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</si>
  <si>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</si>
  <si>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</si>
  <si>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</si>
  <si>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</si>
  <si>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</si>
  <si>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</si>
  <si>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</si>
  <si>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</si>
  <si>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</si>
  <si>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</si>
  <si>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</si>
  <si>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</si>
  <si>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</si>
  <si>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</si>
  <si>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</si>
  <si>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</si>
  <si>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</si>
  <si>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</si>
  <si>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</si>
  <si>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</si>
  <si>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</si>
  <si>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</si>
  <si>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</si>
  <si>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</si>
  <si>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</si>
  <si>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</si>
  <si>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</si>
  <si>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</si>
  <si>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</si>
  <si>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</si>
  <si>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</si>
  <si>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</si>
  <si>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</si>
  <si>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</si>
  <si>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</si>
  <si>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</si>
  <si>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</si>
  <si>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</si>
  <si>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</si>
  <si>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</si>
  <si>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</si>
  <si>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</si>
  <si>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</si>
  <si>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</si>
  <si>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</si>
  <si>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</si>
  <si>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</si>
  <si>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</si>
  <si>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</si>
  <si>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</si>
  <si>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</si>
  <si>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</si>
  <si>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</si>
  <si>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</si>
  <si>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</si>
  <si>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</si>
  <si>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</si>
  <si>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</si>
  <si>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</si>
  <si>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</si>
  <si>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</si>
  <si>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</si>
  <si>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</si>
  <si>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</si>
  <si>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</si>
  <si>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</si>
  <si>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</si>
  <si>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</si>
  <si>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</si>
  <si>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</si>
  <si>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</si>
  <si>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</si>
  <si>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</si>
  <si>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</si>
  <si>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</si>
  <si>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</si>
  <si>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</si>
  <si>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</si>
  <si>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</si>
  <si>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</si>
  <si>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</si>
  <si>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</si>
  <si>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</si>
  <si>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</si>
  <si>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</si>
  <si>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</si>
  <si>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</si>
  <si>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</si>
  <si>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</si>
  <si>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</si>
  <si>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</si>
  <si>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</si>
  <si>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</si>
  <si>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</si>
  <si>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</si>
  <si>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</si>
  <si>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</si>
  <si>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</si>
  <si>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</si>
  <si>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</si>
  <si>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</si>
  <si>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</si>
  <si>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</si>
  <si>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</si>
  <si>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</si>
  <si>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</si>
  <si>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</si>
  <si>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</si>
  <si>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</si>
  <si>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</si>
  <si>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</si>
  <si>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</si>
  <si>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</si>
  <si>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</si>
  <si>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</si>
  <si>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</si>
  <si>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</si>
  <si>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</si>
  <si>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</si>
  <si>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</si>
  <si>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</si>
  <si>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</si>
  <si>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</si>
  <si>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</si>
  <si>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</si>
  <si>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</si>
  <si>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</si>
  <si>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</si>
  <si>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</si>
  <si>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</si>
  <si>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</si>
  <si>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</si>
  <si>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</si>
  <si>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</si>
  <si>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</si>
  <si>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</si>
  <si>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</si>
  <si>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</si>
  <si>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</si>
  <si>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</si>
  <si>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</si>
  <si>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</si>
  <si>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</si>
  <si>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</si>
  <si>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</si>
  <si>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</si>
  <si>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</si>
  <si>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</si>
  <si>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</si>
  <si>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</si>
  <si>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</si>
  <si>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</si>
  <si>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</si>
  <si>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</si>
  <si>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</si>
  <si>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</si>
  <si>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</si>
  <si>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</si>
  <si>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</si>
  <si>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</si>
  <si>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</si>
  <si>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</si>
  <si>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</si>
  <si>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</si>
  <si>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</si>
  <si>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</si>
  <si>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</si>
  <si>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</si>
  <si>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</si>
  <si>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</si>
  <si>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</si>
  <si>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</si>
  <si>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</si>
  <si>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</si>
  <si>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</si>
  <si>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</si>
  <si>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</si>
  <si>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</si>
  <si>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</si>
  <si>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</si>
  <si>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</si>
  <si>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</si>
  <si>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</si>
  <si>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</si>
  <si>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</si>
  <si>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</si>
  <si>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</si>
  <si>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</si>
  <si>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</si>
  <si>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</si>
  <si>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</si>
  <si>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</si>
  <si>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</si>
  <si>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</si>
  <si>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</si>
  <si>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</si>
  <si>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</si>
  <si>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</si>
  <si>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</si>
  <si>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</si>
  <si>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</si>
  <si>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</si>
  <si>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</si>
  <si>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</si>
  <si>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</si>
  <si>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</si>
  <si>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</si>
  <si>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</si>
  <si>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</si>
  <si>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</si>
  <si>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</si>
  <si>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</si>
  <si>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</si>
  <si>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</si>
  <si>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</si>
  <si>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</si>
  <si>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</si>
  <si>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</si>
  <si>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</si>
  <si>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</si>
  <si>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</si>
  <si>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</si>
  <si>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</si>
  <si>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</si>
  <si>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</si>
  <si>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</si>
  <si>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</si>
  <si>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</si>
  <si>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</si>
  <si>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</si>
  <si>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</si>
  <si>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</si>
  <si>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</si>
  <si>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</si>
  <si>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</si>
  <si>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</si>
  <si>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</si>
  <si>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</si>
  <si>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</si>
  <si>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</si>
  <si>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</si>
  <si>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</si>
  <si>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</si>
  <si>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</si>
  <si>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</si>
  <si>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</si>
  <si>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</si>
  <si>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</si>
  <si>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</si>
  <si>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</si>
  <si>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</si>
  <si>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</si>
  <si>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</si>
  <si>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</si>
  <si>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</si>
  <si>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</si>
  <si>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</si>
  <si>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</si>
  <si>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</si>
  <si>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</si>
  <si>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</si>
  <si>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</si>
  <si>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</si>
  <si>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</si>
  <si>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</si>
  <si>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</si>
  <si>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</si>
  <si>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</si>
  <si>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</si>
  <si>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</si>
  <si>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</si>
  <si>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</si>
  <si>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</si>
  <si>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</si>
  <si>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</si>
  <si>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</si>
  <si>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</si>
  <si>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</si>
  <si>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</si>
  <si>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</si>
  <si>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</si>
  <si>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</si>
  <si>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</si>
  <si>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</si>
  <si>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</si>
  <si>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</si>
  <si>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</si>
  <si>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</si>
  <si>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</si>
  <si>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</si>
  <si>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</si>
  <si>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</si>
  <si>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</si>
  <si>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</si>
  <si>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</si>
  <si>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</si>
  <si>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</si>
  <si>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</si>
  <si>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</si>
  <si>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</si>
  <si>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</si>
  <si>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</si>
  <si>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</si>
  <si>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</si>
  <si>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</si>
  <si>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</si>
  <si>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</si>
  <si>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</si>
  <si>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</si>
  <si>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</si>
  <si>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</si>
  <si>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</si>
  <si>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</si>
  <si>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</si>
  <si>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</si>
  <si>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</si>
  <si>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</si>
  <si>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</si>
  <si>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</si>
  <si>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</si>
  <si>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</si>
  <si>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</si>
  <si>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</si>
  <si>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</si>
  <si>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</si>
  <si>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</si>
  <si>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</si>
  <si>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</si>
  <si>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</si>
  <si>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</si>
  <si>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</si>
  <si>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</si>
  <si>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</si>
  <si>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</si>
  <si>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</si>
  <si>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</si>
  <si>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</si>
  <si>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</si>
  <si>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</si>
  <si>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</si>
  <si>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</si>
  <si>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</si>
  <si>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</si>
  <si>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</si>
  <si>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</si>
  <si>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</si>
  <si>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</si>
  <si>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</si>
  <si>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</si>
  <si>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</si>
  <si>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</si>
  <si>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</si>
  <si>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</si>
  <si>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</si>
  <si>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</si>
  <si>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</si>
  <si>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</si>
  <si>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</si>
  <si>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</si>
  <si>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</si>
  <si>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</si>
  <si>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</si>
  <si>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</si>
  <si>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</si>
  <si>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</si>
  <si>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</si>
  <si>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</si>
  <si>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</si>
  <si>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</si>
  <si>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</si>
  <si>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</si>
  <si>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</si>
  <si>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</si>
  <si>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</si>
  <si>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</si>
  <si>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</si>
  <si>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</si>
  <si>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</si>
  <si>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</si>
  <si>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</si>
  <si>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</si>
  <si>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</si>
  <si>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</si>
  <si>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</si>
  <si>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</si>
  <si>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</si>
  <si>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</si>
  <si>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</si>
  <si>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</si>
  <si>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</si>
  <si>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</si>
  <si>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</si>
  <si>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</si>
  <si>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</si>
  <si>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</si>
  <si>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</si>
  <si>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</si>
  <si>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</si>
  <si>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</si>
  <si>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</si>
  <si>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</si>
  <si>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</si>
  <si>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</si>
  <si>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</si>
  <si>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</si>
  <si>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</si>
  <si>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</si>
  <si>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</si>
  <si>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</si>
  <si>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</si>
  <si>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</si>
  <si>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</si>
  <si>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</si>
  <si>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</si>
  <si>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</si>
  <si>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</si>
  <si>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</si>
  <si>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</si>
  <si>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</si>
  <si>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</si>
  <si>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</si>
  <si>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</si>
  <si>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</si>
  <si>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</si>
  <si>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</si>
  <si>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</si>
  <si>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</si>
  <si>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</si>
  <si>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</si>
  <si>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</si>
  <si>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</si>
  <si>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</si>
  <si>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</si>
  <si>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</si>
  <si>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</si>
  <si>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</si>
  <si>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</si>
  <si>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</si>
  <si>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</si>
  <si>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</si>
  <si>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</si>
  <si>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</si>
  <si>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</si>
  <si>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</si>
  <si>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</si>
  <si>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</si>
  <si>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</si>
  <si>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</si>
  <si>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</si>
  <si>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</si>
  <si>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</si>
  <si>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</si>
  <si>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</si>
  <si>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</si>
  <si>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</si>
  <si>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</si>
  <si>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</si>
  <si>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</si>
  <si>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</si>
  <si>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</si>
  <si>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</si>
  <si>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</si>
  <si>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</si>
  <si>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</si>
  <si>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</si>
  <si>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</si>
  <si>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</si>
  <si>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</si>
  <si>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</si>
  <si>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</si>
  <si>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</si>
  <si>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</si>
  <si>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</si>
  <si>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</si>
  <si>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</si>
  <si>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</si>
  <si>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</si>
  <si>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</si>
  <si>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</si>
  <si>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</si>
  <si>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</si>
  <si>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</si>
  <si>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</si>
  <si>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</si>
  <si>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</si>
  <si>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</si>
  <si>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</si>
  <si>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</si>
  <si>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</si>
  <si>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</si>
  <si>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</si>
  <si>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</si>
  <si>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</si>
  <si>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</si>
  <si>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</si>
  <si>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</si>
  <si>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</si>
  <si>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</si>
  <si>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</si>
  <si>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</si>
  <si>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</si>
  <si>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</si>
  <si>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</si>
  <si>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</si>
  <si>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</si>
  <si>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</si>
  <si>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</si>
  <si>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</si>
  <si>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</si>
  <si>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</si>
  <si>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</si>
  <si>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</si>
  <si>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</si>
  <si>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</si>
  <si>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</si>
  <si>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</si>
  <si>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</si>
  <si>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</si>
  <si>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</si>
  <si>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</si>
  <si>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</si>
  <si>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</si>
  <si>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</si>
  <si>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</si>
  <si>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</si>
  <si>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</si>
  <si>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</si>
  <si>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</si>
  <si>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</si>
  <si>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</si>
  <si>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</si>
  <si>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</si>
  <si>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</si>
  <si>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</si>
  <si>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</si>
  <si>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</si>
  <si>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</si>
  <si>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</si>
  <si>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</si>
  <si>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</si>
  <si>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</si>
  <si>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</si>
  <si>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</si>
  <si>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</si>
  <si>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</si>
  <si>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</si>
  <si>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</si>
  <si>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</si>
  <si>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</si>
  <si>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</si>
  <si>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</si>
  <si>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</si>
  <si>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</si>
  <si>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</si>
  <si>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</si>
  <si>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</si>
  <si>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</si>
  <si>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</si>
  <si>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</si>
  <si>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</si>
  <si>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</si>
  <si>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</si>
  <si>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</si>
  <si>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</si>
  <si>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</si>
  <si>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</si>
  <si>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</si>
  <si>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</si>
  <si>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</si>
  <si>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</si>
  <si>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</si>
  <si>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</si>
  <si>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</si>
  <si>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</si>
  <si>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</si>
  <si>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</si>
  <si>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</si>
  <si>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</si>
  <si>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</si>
  <si>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</si>
  <si>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</si>
  <si>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</si>
  <si>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</si>
  <si>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</si>
  <si>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</si>
  <si>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</si>
  <si>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</si>
  <si>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</si>
  <si>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</si>
  <si>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</si>
  <si>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</si>
  <si>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</si>
  <si>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</si>
  <si>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</si>
  <si>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</si>
  <si>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</si>
  <si>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</si>
  <si>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</si>
  <si>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</si>
  <si>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</si>
  <si>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</si>
  <si>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</si>
  <si>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</si>
  <si>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</si>
  <si>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</si>
  <si>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</si>
  <si>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</si>
  <si>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</si>
  <si>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</si>
  <si>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</si>
  <si>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</si>
  <si>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</si>
  <si>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</si>
  <si>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</si>
  <si>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</si>
  <si>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</si>
  <si>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</si>
  <si>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</si>
  <si>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</si>
  <si>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</si>
  <si>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</si>
  <si>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</si>
  <si>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</si>
  <si>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</si>
  <si>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</si>
  <si>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</si>
  <si>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</si>
  <si>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</si>
  <si>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</si>
  <si>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</si>
  <si>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</si>
  <si>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</si>
  <si>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</si>
  <si>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</si>
  <si>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</si>
  <si>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</si>
  <si>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</si>
  <si>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</si>
  <si>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</si>
  <si>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</si>
  <si>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</si>
  <si>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</si>
  <si>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</si>
  <si>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</si>
  <si>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</si>
  <si>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</si>
  <si>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</si>
  <si>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</si>
  <si>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</si>
  <si>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</si>
  <si>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</si>
  <si>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</si>
  <si>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</si>
  <si>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</si>
  <si>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</si>
  <si>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</si>
  <si>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</si>
  <si>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</si>
  <si>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</si>
  <si>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</si>
  <si>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</si>
  <si>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</si>
  <si>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</si>
  <si>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</si>
  <si>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</si>
  <si>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</si>
  <si>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</si>
  <si>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</si>
  <si>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</si>
  <si>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</si>
  <si>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</si>
  <si>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</si>
  <si>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</si>
  <si>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</si>
  <si>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</si>
  <si>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</si>
  <si>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</si>
  <si>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</si>
  <si>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</si>
  <si>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</si>
  <si>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</si>
  <si>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</si>
  <si>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</si>
  <si>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</si>
  <si>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</si>
  <si>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</si>
  <si>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</si>
  <si>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</si>
  <si>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</si>
  <si>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</si>
  <si>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</si>
  <si>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</si>
  <si>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</si>
  <si>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</si>
  <si>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</si>
  <si>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</si>
  <si>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</si>
  <si>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</si>
  <si>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</si>
  <si>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</si>
  <si>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</si>
  <si>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</si>
  <si>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</si>
  <si>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</si>
  <si>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</si>
  <si>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</si>
  <si>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</si>
  <si>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</si>
  <si>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</si>
  <si>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</si>
  <si>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</si>
  <si>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</si>
  <si>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</si>
  <si>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</si>
  <si>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</si>
  <si>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</si>
  <si>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</si>
  <si>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</si>
  <si>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</si>
  <si>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</si>
  <si>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</si>
  <si>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</si>
  <si>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</si>
  <si>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</si>
  <si>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</si>
  <si>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</si>
  <si>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</si>
  <si>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</si>
  <si>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</si>
  <si>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</si>
  <si>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</si>
  <si>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</si>
  <si>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</si>
  <si>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</si>
  <si>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</si>
  <si>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</si>
  <si>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</si>
  <si>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</si>
  <si>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</si>
  <si>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</si>
  <si>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</si>
  <si>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</si>
  <si>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</si>
  <si>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</si>
  <si>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</si>
  <si>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</si>
  <si>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</si>
  <si>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</si>
  <si>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</si>
  <si>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</si>
  <si>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</si>
  <si>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</si>
  <si>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</si>
  <si>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</si>
  <si>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</si>
  <si>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</si>
  <si>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</si>
  <si>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</si>
  <si>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</si>
  <si>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</si>
  <si>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</si>
  <si>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</si>
  <si>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</si>
  <si>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</si>
  <si>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</si>
  <si>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</si>
  <si>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</si>
  <si>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</si>
  <si>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</si>
  <si>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</si>
  <si>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</si>
  <si>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</si>
  <si>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</si>
  <si>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</si>
  <si>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</si>
  <si>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</si>
  <si>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</si>
  <si>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</si>
  <si>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</si>
  <si>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</si>
  <si>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</si>
  <si>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</si>
  <si>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</si>
  <si>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</si>
  <si>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</si>
  <si>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</si>
  <si>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</si>
  <si>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</si>
  <si>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</si>
  <si>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</si>
  <si>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</si>
  <si>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</si>
  <si>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</si>
  <si>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</si>
  <si>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</si>
  <si>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</si>
  <si>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</si>
  <si>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</si>
  <si>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</si>
  <si>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</si>
  <si>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</si>
  <si>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</si>
  <si>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</si>
  <si>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</si>
  <si>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</si>
  <si>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</si>
  <si>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</si>
  <si>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</si>
  <si>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</si>
  <si>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</si>
  <si>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</si>
  <si>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</si>
  <si>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</si>
  <si>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</si>
  <si>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</si>
  <si>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</si>
  <si>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</si>
  <si>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</si>
  <si>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</si>
  <si>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</si>
  <si>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</si>
  <si>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</si>
  <si>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</si>
  <si>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</si>
  <si>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</si>
  <si>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</si>
  <si>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</si>
  <si>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</si>
  <si>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</si>
  <si>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</si>
  <si>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</si>
  <si>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</si>
  <si>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</si>
  <si>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</si>
  <si>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</si>
  <si>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</si>
  <si>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</si>
  <si>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</si>
  <si>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</si>
  <si>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</si>
  <si>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</si>
  <si>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</si>
  <si>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</si>
  <si>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</si>
  <si>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</si>
  <si>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</si>
  <si>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</si>
  <si>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</si>
  <si>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</si>
  <si>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</si>
  <si>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</si>
  <si>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</si>
  <si>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</si>
  <si>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</si>
  <si>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</si>
  <si>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</si>
  <si>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</si>
  <si>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</si>
  <si>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</si>
  <si>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</si>
  <si>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</si>
  <si>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</si>
  <si>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</si>
  <si>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</si>
  <si>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</si>
  <si>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</si>
  <si>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</si>
  <si>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</si>
  <si>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</si>
  <si>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</si>
  <si>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</si>
  <si>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</si>
  <si>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</si>
  <si>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</si>
  <si>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</si>
  <si>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</si>
  <si>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</si>
  <si>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</si>
  <si>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</si>
  <si>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</si>
  <si>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</si>
  <si>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</si>
  <si>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</si>
  <si>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</si>
  <si>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</si>
  <si>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</si>
  <si>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</si>
  <si>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</si>
  <si>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</si>
  <si>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</si>
  <si>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</si>
  <si>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</si>
  <si>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</si>
  <si>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</si>
  <si>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</si>
  <si>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</si>
  <si>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</si>
  <si>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</si>
  <si>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</si>
  <si>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</si>
  <si>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</si>
  <si>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</si>
  <si>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</si>
  <si>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</si>
  <si>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</si>
  <si>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</si>
  <si>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</si>
  <si>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</si>
  <si>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</si>
  <si>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</si>
  <si>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</si>
  <si>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</si>
  <si>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</si>
  <si>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</si>
  <si>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</si>
  <si>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</si>
  <si>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</si>
  <si>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</si>
  <si>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</si>
  <si>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</si>
  <si>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</si>
  <si>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</si>
  <si>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</si>
  <si>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</si>
  <si>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</si>
  <si>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</si>
  <si>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</si>
  <si>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</si>
  <si>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</si>
  <si>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</si>
  <si>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</si>
  <si>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</si>
  <si>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</si>
  <si>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</si>
  <si>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</si>
  <si>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</si>
  <si>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</si>
  <si>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</si>
  <si>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</si>
  <si>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</si>
  <si>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</si>
  <si>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</si>
  <si>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</si>
  <si>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</si>
  <si>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</si>
  <si>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</si>
  <si>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</si>
  <si>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</si>
  <si>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</si>
  <si>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</si>
  <si>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</si>
  <si>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</si>
  <si>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</si>
  <si>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</si>
  <si>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</si>
  <si>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</si>
  <si>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</si>
  <si>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</si>
  <si>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</si>
  <si>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</si>
  <si>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</si>
  <si>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</si>
  <si>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</si>
  <si>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</si>
  <si>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</si>
  <si>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</si>
  <si>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</si>
  <si>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</si>
  <si>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</si>
  <si>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</si>
  <si>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</si>
  <si>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</si>
  <si>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</si>
  <si>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</si>
  <si>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</si>
  <si>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</si>
  <si>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</si>
  <si>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</si>
  <si>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</si>
  <si>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</si>
  <si>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</si>
  <si>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</si>
  <si>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</si>
  <si>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</si>
  <si>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</si>
  <si>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</si>
  <si>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</si>
  <si>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</si>
  <si>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</si>
  <si>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</si>
  <si>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</si>
  <si>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</si>
  <si>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</si>
  <si>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</si>
  <si>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</si>
  <si>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</si>
  <si>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</si>
  <si>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</si>
  <si>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</si>
  <si>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</si>
  <si>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</si>
  <si>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</si>
  <si>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</si>
  <si>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</si>
  <si>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</si>
  <si>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</si>
  <si>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</si>
  <si>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</si>
  <si>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</si>
  <si>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</si>
  <si>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</si>
  <si>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</si>
  <si>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</si>
  <si>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</si>
  <si>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</si>
  <si>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</si>
  <si>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</si>
  <si>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</si>
  <si>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</si>
  <si>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</si>
  <si>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</si>
  <si>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</si>
  <si>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</si>
  <si>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</si>
  <si>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</si>
  <si>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</si>
  <si>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</si>
  <si>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</si>
  <si>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</si>
  <si>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</si>
  <si>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</si>
  <si>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</si>
  <si>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</si>
  <si>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</si>
  <si>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</si>
  <si>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</si>
  <si>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</si>
  <si>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</si>
  <si>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</si>
  <si>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</si>
  <si>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</si>
  <si>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</si>
  <si>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</si>
  <si>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</si>
  <si>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</si>
  <si>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</si>
  <si>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</si>
  <si>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</si>
  <si>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</si>
  <si>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</si>
  <si>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</si>
  <si>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</si>
  <si>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</si>
  <si>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</si>
  <si>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</si>
  <si>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</si>
  <si>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</si>
  <si>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</si>
  <si>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</si>
  <si>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</si>
  <si>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</si>
  <si>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</si>
  <si>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</si>
  <si>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</si>
  <si>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</si>
  <si>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</si>
  <si>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</si>
  <si>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</si>
  <si>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</si>
  <si>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</si>
  <si>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</si>
  <si>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</si>
  <si>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</si>
  <si>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</si>
  <si>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</si>
  <si>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</si>
  <si>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</si>
  <si>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</si>
  <si>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</si>
  <si>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</si>
  <si>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</si>
  <si>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</si>
  <si>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</si>
  <si>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</si>
  <si>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</si>
  <si>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</si>
  <si>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</si>
  <si>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</si>
  <si>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</si>
  <si>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</si>
  <si>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</si>
  <si>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</si>
  <si>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</si>
  <si>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</si>
  <si>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</si>
  <si>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</si>
  <si>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</si>
  <si>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</si>
  <si>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</si>
  <si>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</si>
  <si>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</si>
  <si>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</si>
  <si>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</si>
  <si>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</si>
  <si>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</si>
  <si>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</si>
  <si>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</si>
  <si>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</si>
  <si>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</si>
  <si>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</si>
  <si>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</si>
  <si>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</si>
  <si>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</si>
  <si>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</si>
  <si>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</si>
  <si>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</si>
  <si>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</si>
  <si>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</si>
  <si>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</si>
  <si>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</si>
  <si>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</si>
  <si>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</si>
  <si>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</si>
  <si>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</si>
  <si>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</si>
  <si>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</si>
  <si>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</si>
  <si>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</si>
  <si>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</si>
  <si>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</si>
  <si>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</si>
  <si>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</si>
  <si>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</si>
  <si>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</si>
  <si>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</si>
  <si>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</si>
  <si>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</si>
  <si>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</si>
  <si>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</si>
  <si>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</si>
  <si>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</si>
  <si>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</si>
  <si>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</si>
  <si>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</si>
  <si>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</si>
  <si>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</si>
  <si>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</si>
  <si>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</si>
  <si>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</si>
  <si>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</si>
  <si>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</si>
  <si>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</si>
  <si>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</si>
  <si>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</si>
  <si>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</si>
  <si>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</si>
  <si>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</si>
  <si>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</si>
  <si>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</si>
  <si>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</si>
  <si>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</si>
  <si>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</si>
  <si>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</si>
  <si>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</si>
  <si>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</si>
  <si>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</si>
  <si>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</si>
  <si>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</si>
  <si>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</si>
  <si>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</si>
  <si>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</si>
  <si>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</si>
  <si>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</si>
  <si>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</si>
  <si>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</si>
  <si>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</si>
  <si>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</si>
  <si>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</si>
  <si>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</si>
  <si>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</si>
  <si>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</si>
  <si>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</si>
  <si>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</si>
  <si>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</si>
  <si>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</si>
  <si>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</si>
  <si>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</si>
  <si>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</si>
  <si>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</si>
  <si>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</si>
  <si>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</si>
  <si>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</si>
  <si>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</si>
  <si>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</si>
  <si>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</si>
  <si>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</si>
  <si>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</si>
  <si>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</si>
  <si>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</si>
  <si>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</si>
  <si>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</si>
  <si>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</si>
  <si>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</si>
  <si>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</si>
  <si>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</si>
  <si>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</si>
  <si>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</si>
  <si>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</si>
  <si>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</si>
  <si>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</si>
  <si>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</si>
  <si>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</si>
  <si>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</si>
  <si>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</si>
  <si>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</si>
  <si>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</si>
  <si>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</si>
  <si>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</si>
  <si>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</si>
  <si>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</si>
  <si>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</si>
  <si>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</si>
  <si>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</si>
  <si>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</si>
  <si>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</si>
  <si>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</si>
  <si>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</si>
  <si>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</si>
  <si>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</si>
  <si>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</si>
  <si>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</si>
  <si>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</si>
  <si>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</si>
  <si>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</si>
  <si>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</si>
  <si>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</si>
  <si>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</si>
  <si>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</si>
  <si>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</si>
  <si>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</si>
  <si>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</si>
  <si>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</si>
  <si>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</si>
  <si>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</si>
  <si>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</si>
  <si>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</si>
  <si>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</si>
  <si>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</si>
  <si>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</si>
  <si>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</si>
  <si>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</si>
  <si>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</si>
  <si>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</si>
  <si>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</si>
  <si>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</si>
  <si>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</si>
  <si>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</si>
  <si>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</si>
  <si>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</si>
  <si>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</si>
  <si>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</si>
  <si>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</si>
  <si>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</si>
  <si>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</si>
  <si>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</si>
  <si>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</si>
  <si>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</si>
  <si>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</si>
  <si>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</si>
  <si>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</si>
  <si>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</si>
  <si>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</si>
  <si>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</si>
  <si>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</si>
  <si>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</si>
  <si>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</si>
  <si>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</si>
  <si>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</si>
  <si>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</si>
  <si>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</si>
  <si>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</si>
  <si>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</si>
  <si>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</si>
  <si>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</si>
  <si>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</si>
  <si>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</si>
  <si>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</si>
  <si>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</si>
  <si>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</si>
  <si>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</si>
  <si>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</si>
  <si>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</si>
  <si>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</si>
  <si>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</si>
  <si>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</si>
  <si>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</si>
  <si>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</si>
  <si>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</si>
  <si>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</si>
  <si>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</si>
  <si>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</si>
  <si>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</si>
  <si>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</si>
  <si>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</si>
  <si>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</si>
  <si>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</si>
  <si>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</si>
  <si>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</si>
  <si>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</si>
  <si>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</si>
  <si>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</si>
  <si>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</si>
  <si>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</si>
  <si>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</si>
  <si>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</si>
  <si>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</si>
  <si>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</si>
  <si>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</si>
  <si>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</si>
  <si>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</si>
  <si>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</si>
  <si>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</si>
  <si>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</si>
  <si>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</si>
  <si>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</si>
  <si>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</si>
  <si>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</si>
  <si>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</si>
  <si>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</si>
  <si>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</si>
  <si>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</si>
  <si>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</si>
  <si>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</si>
  <si>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</si>
  <si>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</si>
  <si>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</si>
  <si>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</si>
  <si>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</si>
  <si>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</si>
  <si>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</si>
  <si>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</si>
  <si>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</si>
  <si>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</si>
  <si>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</si>
  <si>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</si>
  <si>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</si>
  <si>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</si>
  <si>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</si>
  <si>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</si>
  <si>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</si>
  <si>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</si>
  <si>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</si>
  <si>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</si>
  <si>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</si>
  <si>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</si>
  <si>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</si>
  <si>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</si>
  <si>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</si>
  <si>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</si>
  <si>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</si>
  <si>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</si>
  <si>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</si>
  <si>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</si>
  <si>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</si>
  <si>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</si>
  <si>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</si>
  <si>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</si>
  <si>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</si>
  <si>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</si>
  <si>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</si>
  <si>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</si>
  <si>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</si>
  <si>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</si>
  <si>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</si>
  <si>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</si>
  <si>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</si>
  <si>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</si>
  <si>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</si>
  <si>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</si>
  <si>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</si>
  <si>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</si>
  <si>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</si>
  <si>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</si>
  <si>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</si>
  <si>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</si>
  <si>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</si>
  <si>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</si>
  <si>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</si>
  <si>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</si>
  <si>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</si>
  <si>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</si>
  <si>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</si>
  <si>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</si>
  <si>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</si>
  <si>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</si>
  <si>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</si>
  <si>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</si>
  <si>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</si>
  <si>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</si>
  <si>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</si>
  <si>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</si>
  <si>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</si>
  <si>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</si>
  <si>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</si>
  <si>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</si>
  <si>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</si>
  <si>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</si>
  <si>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</si>
  <si>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</si>
  <si>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</si>
  <si>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</si>
  <si>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</si>
  <si>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</si>
  <si>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</si>
  <si>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</si>
  <si>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</si>
  <si>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</si>
  <si>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</si>
  <si>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</si>
  <si>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</si>
  <si>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</si>
  <si>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</si>
  <si>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</si>
  <si>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</si>
  <si>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</si>
  <si>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</si>
  <si>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</si>
  <si>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</si>
  <si>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</si>
  <si>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</si>
  <si>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</si>
  <si>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</si>
  <si>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</si>
  <si>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</si>
  <si>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</si>
  <si>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</si>
  <si>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</si>
  <si>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</si>
  <si>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</si>
  <si>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</si>
  <si>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</si>
  <si>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</si>
  <si>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</si>
  <si>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</si>
  <si>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</si>
  <si>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</si>
  <si>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</si>
  <si>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</si>
  <si>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</si>
  <si>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</si>
  <si>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</si>
  <si>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</si>
  <si>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</si>
  <si>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</si>
  <si>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</si>
  <si>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</si>
  <si>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</si>
  <si>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</si>
  <si>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</si>
  <si>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</si>
  <si>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</si>
  <si>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</si>
  <si>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</si>
  <si>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</si>
  <si>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</si>
  <si>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</si>
  <si>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</si>
  <si>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</si>
  <si>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</si>
  <si>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</si>
  <si>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</si>
  <si>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</si>
  <si>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</si>
  <si>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</si>
  <si>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</si>
  <si>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</si>
  <si>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</si>
  <si>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</si>
  <si>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</si>
  <si>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</si>
  <si>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</si>
  <si>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</si>
  <si>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</si>
  <si>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</si>
  <si>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</si>
  <si>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</si>
  <si>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</si>
  <si>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</si>
  <si>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</si>
  <si>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</si>
  <si>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</si>
  <si>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</si>
  <si>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</si>
  <si>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</si>
  <si>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</si>
  <si>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</si>
  <si>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</si>
  <si>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</si>
  <si>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</si>
  <si>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</si>
  <si>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</si>
  <si>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</si>
  <si>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</si>
  <si>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</si>
  <si>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</si>
  <si>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</si>
  <si>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</si>
  <si>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</si>
  <si>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</si>
  <si>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</si>
  <si>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</si>
  <si>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</si>
  <si>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</si>
  <si>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</si>
  <si>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</si>
  <si>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</si>
  <si>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</si>
  <si>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</si>
  <si>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</si>
  <si>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</si>
  <si>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</si>
  <si>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</si>
  <si>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</si>
  <si>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</si>
  <si>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</si>
  <si>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</si>
  <si>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</si>
  <si>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</si>
  <si>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</si>
  <si>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</si>
  <si>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</si>
  <si>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</si>
  <si>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</si>
  <si>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</si>
  <si>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</si>
  <si>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</si>
  <si>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</si>
  <si>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</si>
  <si>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</si>
  <si>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</si>
  <si>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</si>
  <si>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</si>
  <si>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</si>
  <si>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</si>
  <si>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</si>
  <si>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</si>
  <si>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</si>
  <si>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</si>
  <si>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</si>
  <si>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</si>
  <si>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</si>
  <si>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</si>
  <si>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</si>
  <si>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</si>
  <si>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</si>
  <si>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</si>
  <si>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</si>
  <si>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</si>
  <si>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</si>
  <si>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</si>
  <si>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</si>
  <si>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</si>
  <si>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</si>
  <si>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</si>
  <si>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</si>
  <si>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</si>
  <si>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</si>
  <si>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</si>
  <si>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</si>
  <si>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</si>
  <si>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</si>
  <si>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</si>
  <si>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</si>
  <si>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</si>
  <si>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</si>
  <si>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</si>
  <si>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</si>
  <si>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</si>
  <si>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</si>
  <si>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</si>
  <si>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</si>
  <si>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</si>
  <si>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</si>
  <si>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</si>
  <si>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</si>
  <si>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</si>
  <si>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</si>
  <si>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</si>
  <si>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</si>
  <si>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</si>
  <si>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</si>
  <si>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</si>
  <si>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</si>
  <si>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</si>
  <si>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</si>
  <si>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</si>
  <si>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</si>
  <si>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</si>
  <si>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</si>
  <si>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</si>
  <si>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</si>
  <si>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</si>
  <si>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</si>
  <si>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</si>
  <si>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</si>
  <si>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</si>
  <si>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</si>
  <si>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</si>
  <si>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</si>
  <si>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</si>
  <si>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</si>
  <si>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</si>
  <si>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</si>
  <si>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</si>
  <si>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</si>
  <si>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</si>
  <si>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</si>
  <si>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</si>
  <si>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</si>
  <si>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</si>
  <si>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</si>
  <si>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</si>
  <si>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</si>
  <si>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</si>
  <si>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</si>
  <si>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</si>
  <si>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</si>
  <si>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</si>
  <si>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</si>
  <si>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</si>
  <si>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</si>
  <si>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</si>
  <si>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</si>
  <si>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</si>
  <si>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</si>
  <si>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</si>
  <si>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</si>
  <si>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</si>
  <si>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</si>
  <si>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</si>
  <si>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</si>
  <si>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</si>
  <si>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</si>
  <si>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</si>
  <si>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</si>
  <si>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</si>
  <si>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</si>
  <si>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</si>
  <si>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</si>
  <si>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</si>
  <si>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</si>
  <si>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</si>
  <si>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</si>
  <si>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</si>
  <si>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</si>
  <si>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</si>
  <si>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</si>
  <si>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</si>
  <si>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</si>
  <si>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</si>
  <si>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</si>
  <si>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</si>
  <si>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</si>
  <si>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</si>
  <si>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</si>
  <si>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</si>
  <si>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</si>
  <si>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</si>
  <si>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</si>
  <si>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</si>
  <si>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</si>
  <si>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</si>
  <si>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</si>
  <si>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</si>
  <si>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</si>
  <si>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</si>
  <si>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</si>
  <si>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</si>
  <si>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</si>
  <si>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</si>
  <si>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</si>
  <si>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</si>
  <si>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</si>
  <si>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</si>
  <si>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</si>
  <si>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</si>
  <si>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</si>
  <si>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</si>
  <si>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</si>
  <si>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</si>
  <si>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</si>
  <si>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</si>
  <si>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</si>
  <si>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</si>
  <si>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</si>
  <si>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</si>
  <si>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</si>
  <si>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</si>
  <si>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</si>
  <si>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</si>
  <si>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</si>
  <si>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</si>
  <si>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</si>
  <si>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</si>
  <si>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</si>
  <si>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</si>
  <si>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</si>
  <si>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</si>
  <si>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</si>
  <si>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</si>
  <si>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</si>
  <si>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</si>
  <si>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</si>
  <si>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</si>
  <si>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</si>
  <si>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</si>
  <si>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</si>
  <si>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</si>
  <si>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</si>
  <si>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</si>
  <si>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</si>
  <si>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</si>
  <si>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</si>
  <si>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</si>
  <si>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</si>
  <si>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</si>
  <si>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</si>
  <si>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</si>
  <si>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</si>
  <si>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</si>
  <si>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</si>
  <si>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</si>
  <si>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</si>
  <si>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</si>
  <si>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</si>
  <si>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</si>
  <si>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</si>
  <si>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</si>
  <si>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</si>
  <si>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</si>
  <si>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</si>
  <si>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</si>
  <si>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</si>
  <si>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</si>
  <si>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</si>
  <si>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</si>
  <si>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</si>
  <si>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</si>
  <si>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</si>
  <si>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</si>
  <si>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</si>
  <si>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</si>
  <si>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</si>
  <si>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</si>
  <si>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</si>
  <si>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</si>
  <si>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</si>
  <si>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</si>
  <si>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</si>
  <si>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</si>
  <si>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</si>
  <si>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</si>
  <si>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</si>
  <si>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</si>
  <si>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</si>
  <si>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</si>
  <si>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</si>
  <si>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</si>
  <si>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</si>
  <si>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</si>
  <si>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</si>
  <si>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</si>
  <si>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</si>
  <si>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</si>
  <si>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</si>
  <si>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</si>
  <si>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</si>
  <si>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</si>
  <si>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</si>
  <si>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</si>
  <si>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</si>
  <si>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</si>
  <si>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</si>
  <si>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</si>
  <si>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</si>
  <si>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</si>
  <si>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</si>
  <si>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</si>
  <si>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</si>
  <si>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</si>
  <si>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</si>
  <si>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</si>
  <si>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</si>
  <si>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</si>
  <si>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</si>
  <si>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</si>
  <si>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</si>
  <si>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</si>
  <si>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</si>
  <si>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</si>
  <si>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</si>
  <si>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</si>
  <si>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</si>
  <si>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</si>
  <si>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</si>
  <si>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</si>
  <si>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</si>
  <si>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</si>
  <si>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</si>
  <si>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</si>
  <si>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</si>
  <si>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</si>
  <si>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</si>
  <si>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</si>
  <si>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</si>
  <si>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</si>
  <si>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</si>
  <si>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</si>
  <si>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</si>
  <si>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</si>
  <si>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</si>
  <si>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</si>
  <si>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</si>
  <si>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</si>
  <si>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</si>
  <si>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</si>
  <si>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</si>
  <si>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</si>
  <si>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</si>
  <si>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</si>
  <si>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</si>
  <si>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</si>
  <si>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</si>
  <si>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</si>
  <si>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</si>
  <si>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</si>
  <si>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</si>
  <si>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</si>
  <si>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</si>
  <si>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</si>
  <si>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</si>
  <si>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</si>
  <si>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</si>
  <si>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</si>
  <si>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</si>
  <si>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</si>
  <si>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</si>
  <si>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</si>
  <si>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</si>
  <si>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</si>
  <si>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</si>
  <si>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</si>
  <si>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</si>
  <si>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</si>
  <si>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</si>
  <si>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</si>
  <si>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</si>
  <si>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</si>
  <si>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</si>
  <si>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</si>
  <si>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</si>
  <si>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</si>
  <si>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</si>
  <si>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</si>
  <si>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</si>
  <si>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</si>
  <si>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</si>
  <si>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</si>
  <si>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</si>
  <si>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</si>
  <si>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</si>
  <si>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</si>
  <si>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</si>
  <si>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</si>
  <si>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</si>
  <si>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</si>
  <si>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</si>
  <si>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</si>
  <si>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</si>
  <si>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</si>
  <si>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</si>
  <si>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</si>
  <si>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</si>
  <si>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</si>
  <si>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</si>
  <si>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</si>
  <si>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</si>
  <si>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</si>
  <si>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</si>
  <si>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</si>
  <si>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</si>
  <si>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</si>
  <si>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</si>
  <si>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</si>
  <si>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</si>
  <si>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</si>
  <si>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</si>
  <si>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</si>
  <si>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</si>
  <si>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</si>
  <si>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</si>
  <si>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</si>
  <si>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</si>
  <si>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</si>
  <si>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</si>
  <si>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</si>
  <si>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</si>
  <si>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</si>
  <si>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</si>
  <si>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</si>
  <si>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</si>
  <si>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</si>
  <si>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</si>
  <si>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</si>
  <si>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</si>
  <si>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</si>
  <si>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</si>
  <si>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</si>
  <si>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</si>
  <si>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</si>
  <si>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</si>
  <si>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</si>
  <si>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</si>
  <si>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</si>
  <si>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</si>
  <si>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</si>
  <si>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</si>
  <si>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</si>
  <si>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</si>
  <si>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</si>
  <si>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</si>
  <si>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</si>
  <si>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</si>
  <si>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</si>
  <si>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</si>
  <si>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</si>
  <si>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</si>
  <si>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</si>
  <si>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</si>
  <si>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</si>
  <si>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</si>
  <si>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</si>
  <si>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</si>
  <si>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</si>
  <si>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</si>
  <si>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</si>
  <si>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</si>
  <si>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</si>
  <si>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</si>
  <si>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</si>
  <si>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</si>
  <si>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</si>
  <si>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</si>
  <si>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</si>
  <si>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</si>
  <si>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</si>
  <si>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</si>
  <si>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</si>
  <si>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</si>
  <si>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</si>
  <si>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</si>
  <si>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</si>
  <si>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</si>
  <si>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</si>
  <si>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</si>
  <si>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</si>
  <si>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</si>
  <si>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</si>
  <si>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</si>
  <si>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</si>
  <si>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</si>
  <si>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</si>
  <si>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</si>
  <si>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</si>
  <si>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</si>
  <si>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</si>
  <si>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</si>
  <si>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</si>
  <si>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</si>
  <si>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</si>
  <si>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</si>
  <si>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</si>
  <si>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</si>
  <si>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</si>
  <si>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</si>
  <si>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</si>
  <si>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</si>
  <si>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</si>
  <si>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</si>
  <si>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</si>
  <si>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</si>
  <si>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</si>
  <si>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</si>
  <si>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</si>
  <si>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</si>
  <si>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</si>
  <si>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</si>
  <si>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</si>
  <si>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</si>
  <si>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</si>
  <si>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</si>
  <si>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</si>
  <si>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</si>
  <si>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</si>
  <si>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</si>
  <si>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</si>
  <si>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</si>
  <si>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</si>
  <si>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</si>
  <si>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</si>
  <si>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</si>
  <si>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</si>
  <si>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</si>
  <si>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</si>
  <si>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</si>
  <si>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</si>
  <si>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</si>
  <si>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</si>
  <si>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</si>
  <si>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</si>
  <si>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</si>
  <si>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</si>
  <si>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</si>
  <si>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</si>
  <si>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</si>
  <si>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</si>
  <si>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</si>
  <si>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</si>
  <si>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</si>
  <si>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</si>
  <si>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</si>
  <si>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</si>
  <si>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</si>
  <si>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</si>
  <si>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</si>
  <si>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</si>
  <si>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</si>
  <si>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</si>
  <si>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</si>
  <si>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</si>
  <si>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</si>
  <si>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</si>
  <si>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</si>
  <si>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</si>
  <si>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</si>
  <si>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</si>
  <si>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</si>
  <si>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</si>
  <si>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</si>
  <si>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</si>
  <si>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</si>
  <si>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</si>
  <si>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</si>
  <si>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</si>
  <si>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</si>
  <si>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</si>
  <si>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</si>
  <si>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</si>
  <si>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</si>
  <si>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</si>
  <si>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</si>
  <si>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</si>
  <si>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</si>
  <si>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</si>
  <si>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</si>
  <si>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</si>
  <si>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</si>
  <si>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</si>
  <si>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</si>
  <si>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</si>
  <si>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</si>
  <si>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</si>
  <si>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</si>
  <si>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</si>
  <si>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</si>
  <si>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</si>
  <si>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</si>
  <si>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</si>
  <si>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</si>
  <si>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</si>
  <si>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</si>
  <si>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</si>
  <si>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</si>
  <si>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</si>
  <si>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</si>
  <si>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</si>
  <si>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</si>
  <si>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</si>
  <si>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</si>
  <si>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</si>
  <si>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</si>
  <si>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</si>
  <si>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</si>
  <si>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</si>
  <si>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</si>
  <si>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</si>
  <si>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</si>
  <si>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</si>
  <si>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</si>
  <si>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</si>
  <si>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</si>
  <si>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</si>
  <si>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</si>
  <si>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</si>
  <si>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</si>
  <si>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</si>
  <si>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</si>
  <si>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</si>
  <si>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</si>
  <si>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</si>
  <si>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</si>
  <si>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</si>
  <si>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</si>
  <si>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</si>
  <si>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</si>
  <si>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</si>
  <si>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</si>
  <si>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</si>
  <si>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</si>
  <si>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</si>
  <si>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</si>
  <si>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</si>
  <si>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</si>
  <si>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</si>
  <si>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</si>
  <si>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</si>
  <si>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</si>
  <si>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</si>
  <si>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</si>
  <si>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</si>
  <si>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</si>
  <si>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</si>
  <si>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</si>
  <si>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</si>
  <si>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</si>
  <si>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</si>
  <si>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</si>
  <si>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</si>
  <si>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</si>
  <si>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</si>
  <si>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</si>
  <si>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</si>
  <si>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</si>
  <si>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</si>
  <si>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</si>
  <si>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</si>
  <si>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</si>
  <si>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</si>
  <si>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</si>
  <si>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</si>
  <si>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</si>
  <si>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</si>
  <si>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</si>
  <si>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</si>
  <si>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</si>
  <si>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</si>
  <si>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</si>
  <si>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</si>
  <si>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</si>
  <si>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</si>
  <si>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</si>
  <si>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</si>
  <si>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</si>
  <si>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</si>
  <si>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</si>
  <si>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</si>
  <si>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</si>
  <si>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</si>
  <si>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</si>
  <si>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</si>
  <si>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</si>
  <si>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</si>
  <si>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</si>
  <si>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</si>
  <si>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</si>
  <si>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</si>
  <si>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</si>
  <si>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</si>
  <si>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</si>
  <si>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</si>
  <si>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</si>
  <si>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</si>
  <si>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</si>
  <si>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</si>
  <si>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</si>
  <si>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</si>
  <si>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</si>
  <si>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</si>
  <si>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</si>
  <si>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</si>
  <si>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</si>
  <si>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</si>
  <si>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</si>
  <si>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</si>
  <si>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</si>
  <si>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</si>
  <si>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</si>
  <si>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</si>
  <si>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</si>
  <si>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</si>
  <si>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</si>
  <si>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</si>
  <si>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</si>
  <si>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</si>
  <si>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</si>
  <si>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</si>
  <si>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</si>
  <si>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</si>
  <si>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</si>
  <si>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</si>
  <si>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</si>
  <si>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</si>
  <si>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</si>
  <si>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</si>
  <si>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</si>
  <si>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</si>
  <si>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</si>
  <si>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</si>
  <si>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</si>
  <si>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</si>
  <si>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</si>
  <si>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</si>
  <si>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</si>
  <si>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</si>
  <si>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</si>
  <si>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</si>
  <si>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</si>
  <si>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</si>
  <si>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</si>
  <si>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</si>
  <si>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</si>
  <si>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</si>
  <si>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</si>
  <si>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</si>
  <si>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</si>
  <si>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</si>
  <si>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</si>
  <si>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</si>
  <si>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</si>
  <si>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</si>
  <si>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</si>
  <si>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</si>
  <si>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</si>
  <si>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</si>
  <si>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</si>
  <si>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</si>
  <si>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</si>
  <si>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</si>
  <si>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</si>
  <si>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</si>
  <si>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</si>
  <si>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</si>
  <si>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</si>
  <si>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</si>
  <si>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</si>
  <si>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</si>
  <si>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</si>
  <si>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</si>
  <si>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</si>
  <si>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</si>
  <si>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</si>
  <si>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</si>
  <si>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</si>
  <si>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</si>
  <si>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</si>
  <si>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</si>
  <si>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</si>
  <si>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</si>
  <si>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</si>
  <si>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</si>
  <si>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</si>
  <si>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</si>
  <si>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</si>
  <si>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</si>
  <si>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</si>
  <si>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</si>
  <si>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</si>
  <si>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</si>
  <si>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</si>
  <si>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</si>
  <si>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</si>
  <si>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</si>
  <si>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</si>
  <si>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</si>
  <si>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</si>
  <si>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</si>
  <si>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</si>
  <si>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</si>
  <si>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</si>
  <si>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</si>
  <si>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</si>
  <si>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</si>
  <si>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</si>
  <si>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</si>
  <si>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</si>
  <si>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</si>
  <si>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</si>
  <si>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</si>
  <si>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</si>
  <si>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</si>
  <si>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</si>
  <si>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</si>
  <si>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</si>
  <si>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</si>
  <si>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</si>
  <si>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</si>
  <si>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</si>
  <si>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</si>
  <si>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</si>
  <si>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</si>
  <si>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</si>
  <si>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</si>
  <si>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</si>
  <si>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</si>
  <si>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</si>
  <si>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</si>
  <si>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</si>
  <si>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</si>
  <si>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</si>
  <si>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</si>
  <si>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</si>
  <si>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</si>
  <si>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</si>
  <si>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</si>
  <si>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</si>
  <si>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</si>
  <si>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</si>
  <si>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</si>
  <si>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</si>
  <si>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</si>
  <si>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</si>
  <si>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</si>
  <si>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</si>
  <si>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</si>
  <si>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</si>
  <si>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</si>
  <si>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</si>
  <si>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</si>
  <si>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</si>
  <si>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</si>
  <si>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</si>
  <si>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</si>
  <si>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</si>
  <si>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</si>
  <si>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</si>
  <si>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</si>
  <si>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</si>
  <si>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</si>
  <si>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</si>
  <si>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</si>
  <si>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</si>
  <si>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</si>
  <si>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</si>
  <si>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</si>
  <si>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</si>
  <si>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</si>
  <si>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</si>
  <si>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</si>
  <si>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</si>
  <si>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</si>
  <si>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</si>
  <si>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</si>
  <si>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</si>
  <si>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</si>
  <si>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</si>
  <si>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</si>
  <si>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</si>
  <si>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</si>
  <si>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</si>
  <si>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</si>
  <si>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</si>
  <si>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</si>
  <si>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</si>
  <si>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</si>
  <si>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</si>
  <si>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</si>
  <si>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</si>
  <si>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</si>
  <si>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</si>
  <si>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</si>
  <si>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</si>
  <si>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</si>
  <si>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</si>
  <si>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</si>
  <si>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</si>
  <si>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</si>
  <si>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</si>
  <si>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</si>
  <si>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</si>
  <si>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</si>
  <si>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</si>
  <si>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</si>
  <si>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</si>
  <si>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</si>
  <si>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</si>
  <si>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</si>
  <si>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</si>
  <si>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</si>
  <si>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</si>
  <si>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</si>
  <si>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</si>
  <si>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</si>
  <si>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</si>
  <si>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</si>
  <si>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</si>
  <si>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</si>
  <si>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</si>
  <si>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</si>
  <si>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</si>
  <si>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</si>
  <si>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</si>
  <si>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</si>
  <si>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</si>
  <si>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</si>
  <si>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</si>
  <si>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</si>
  <si>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</si>
  <si>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</si>
  <si>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</si>
  <si>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</si>
  <si>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</si>
  <si>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</si>
  <si>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</si>
  <si>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</si>
  <si>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</si>
  <si>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</si>
  <si>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</si>
  <si>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</si>
  <si>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</si>
  <si>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</si>
  <si>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</si>
  <si>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</si>
  <si>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</si>
  <si>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</si>
  <si>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</si>
  <si>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</si>
  <si>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</si>
  <si>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</si>
  <si>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</si>
  <si>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</si>
  <si>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</si>
  <si>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</si>
  <si>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</si>
  <si>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</si>
  <si>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</si>
  <si>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</si>
  <si>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</si>
  <si>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</si>
  <si>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</si>
  <si>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</si>
  <si>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</si>
  <si>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</si>
  <si>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</si>
  <si>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</si>
  <si>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</si>
  <si>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</si>
  <si>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</si>
  <si>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</si>
  <si>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</si>
  <si>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</si>
  <si>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</si>
  <si>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</si>
  <si>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</si>
  <si>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</si>
  <si>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</si>
  <si>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</si>
  <si>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</si>
  <si>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</si>
  <si>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</si>
  <si>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</si>
  <si>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</si>
  <si>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</si>
  <si>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</si>
  <si>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</si>
  <si>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</si>
  <si>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</si>
  <si>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</si>
  <si>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</si>
  <si>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</si>
  <si>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</si>
  <si>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</si>
  <si>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</si>
  <si>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</si>
  <si>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</si>
  <si>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</si>
  <si>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</si>
  <si>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</si>
  <si>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</si>
  <si>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</si>
  <si>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</si>
  <si>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</si>
  <si>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</si>
  <si>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</si>
  <si>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</si>
  <si>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</si>
  <si>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</si>
  <si>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</si>
  <si>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</si>
  <si>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</si>
  <si>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</si>
  <si>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</si>
  <si>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</si>
  <si>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</si>
  <si>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</si>
  <si>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</si>
  <si>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</si>
  <si>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</si>
  <si>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</si>
  <si>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</si>
  <si>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</si>
  <si>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</si>
  <si>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</si>
  <si>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</si>
  <si>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</si>
  <si>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</si>
  <si>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</si>
  <si>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</si>
  <si>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</si>
  <si>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</si>
  <si>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</si>
  <si>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</si>
  <si>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</si>
  <si>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</si>
  <si>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</si>
  <si>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</si>
  <si>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</si>
  <si>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</si>
  <si>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</si>
  <si>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</si>
  <si>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</si>
  <si>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</si>
  <si>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</si>
  <si>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</si>
  <si>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</si>
  <si>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</si>
  <si>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</si>
  <si>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</si>
  <si>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</si>
  <si>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</si>
  <si>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</si>
  <si>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</si>
  <si>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</si>
  <si>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</si>
  <si>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</si>
  <si>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</si>
  <si>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</si>
  <si>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</si>
  <si>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</si>
  <si>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</si>
  <si>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</si>
  <si>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</si>
  <si>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</si>
  <si>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</si>
  <si>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</si>
  <si>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</si>
  <si>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</si>
  <si>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</si>
  <si>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</si>
  <si>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</si>
  <si>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</si>
  <si>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</si>
  <si>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</si>
  <si>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</si>
  <si>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</si>
  <si>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</si>
  <si>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</si>
  <si>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</si>
  <si>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</si>
  <si>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</si>
  <si>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</si>
  <si>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</si>
  <si>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</si>
  <si>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</si>
  <si>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</si>
  <si>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</si>
  <si>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</si>
  <si>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</si>
  <si>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</si>
  <si>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</si>
  <si>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</si>
  <si>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</si>
  <si>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</si>
  <si>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</si>
  <si>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</si>
  <si>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</si>
  <si>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</si>
  <si>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</si>
  <si>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</si>
  <si>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</si>
  <si>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</si>
  <si>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</si>
  <si>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</si>
  <si>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</si>
  <si>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</si>
  <si>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</si>
  <si>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</si>
  <si>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</si>
  <si>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</si>
  <si>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</si>
  <si>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</si>
  <si>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</si>
  <si>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</si>
  <si>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</si>
  <si>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</si>
  <si>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</si>
  <si>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</si>
  <si>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</si>
  <si>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</si>
  <si>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</si>
  <si>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</si>
  <si>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</si>
  <si>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</si>
  <si>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</si>
  <si>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</si>
  <si>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</si>
  <si>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</si>
  <si>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</si>
  <si>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</si>
  <si>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</si>
  <si>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</si>
  <si>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</si>
  <si>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</si>
  <si>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</si>
  <si>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</si>
  <si>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</si>
  <si>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</si>
  <si>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</si>
  <si>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</si>
  <si>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</si>
  <si>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</si>
  <si>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</si>
  <si>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</si>
  <si>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</si>
  <si>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</si>
  <si>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</si>
  <si>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</si>
  <si>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</si>
  <si>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</si>
  <si>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</si>
  <si>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</si>
  <si>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</si>
  <si>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</si>
  <si>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</si>
  <si>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</si>
  <si>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</si>
  <si>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</si>
  <si>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</si>
  <si>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</si>
  <si>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</si>
  <si>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</si>
  <si>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</si>
  <si>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</si>
  <si>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</si>
  <si>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</si>
  <si>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</si>
  <si>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</si>
  <si>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</si>
  <si>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</si>
  <si>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</si>
  <si>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</si>
  <si>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</si>
  <si>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</si>
  <si>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</si>
  <si>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</si>
  <si>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</si>
  <si>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</si>
  <si>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</si>
  <si>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</si>
  <si>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</si>
  <si>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</si>
  <si>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</si>
  <si>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</si>
  <si>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</si>
  <si>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</si>
  <si>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</si>
  <si>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</si>
  <si>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</si>
  <si>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</si>
  <si>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</si>
  <si>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</si>
  <si>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</si>
  <si>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</si>
  <si>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</si>
  <si>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</si>
  <si>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</si>
  <si>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</si>
  <si>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</si>
  <si>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</si>
  <si>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</si>
  <si>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</si>
  <si>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</si>
  <si>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</si>
  <si>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</si>
  <si>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</si>
  <si>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</si>
  <si>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</si>
  <si>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</si>
  <si>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</si>
  <si>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</si>
  <si>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</si>
  <si>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</si>
  <si>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</si>
  <si>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</si>
  <si>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</si>
  <si>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</si>
  <si>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</si>
  <si>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</si>
  <si>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</si>
  <si>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</si>
  <si>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</si>
  <si>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</si>
  <si>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</si>
  <si>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</si>
  <si>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</si>
  <si>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</si>
  <si>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</si>
  <si>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</si>
  <si>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</si>
  <si>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</si>
  <si>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</si>
  <si>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</si>
  <si>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</si>
  <si>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</si>
  <si>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</si>
  <si>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</si>
  <si>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</si>
  <si>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</si>
  <si>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</si>
  <si>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</si>
  <si>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</si>
  <si>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</si>
  <si>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</si>
  <si>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</si>
  <si>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</si>
  <si>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</si>
  <si>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</si>
  <si>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</si>
  <si>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</si>
  <si>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</si>
  <si>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</si>
  <si>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</si>
  <si>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</si>
  <si>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</si>
  <si>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</si>
  <si>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</si>
  <si>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</si>
  <si>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</si>
  <si>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</si>
  <si>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</si>
  <si>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</si>
  <si>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</si>
  <si>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</si>
  <si>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</si>
  <si>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</si>
  <si>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</si>
  <si>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</si>
  <si>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</si>
  <si>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</si>
  <si>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</si>
  <si>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</si>
  <si>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</si>
  <si>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</si>
  <si>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</si>
  <si>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</si>
  <si>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</si>
  <si>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</si>
  <si>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</si>
  <si>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</si>
  <si>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</si>
  <si>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</si>
  <si>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</si>
  <si>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</si>
  <si>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</si>
  <si>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</si>
  <si>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</si>
  <si>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</si>
  <si>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</si>
  <si>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</si>
  <si>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</si>
  <si>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</si>
  <si>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</si>
  <si>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</si>
  <si>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</si>
  <si>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</si>
  <si>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</si>
  <si>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</si>
  <si>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</si>
  <si>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</si>
  <si>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</si>
  <si>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</si>
  <si>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</si>
  <si>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</si>
  <si>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</si>
  <si>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</si>
  <si>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</si>
  <si>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</si>
  <si>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</si>
  <si>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</si>
  <si>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</si>
  <si>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</si>
  <si>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</si>
  <si>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</si>
  <si>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</si>
  <si>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</si>
  <si>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</si>
  <si>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</si>
  <si>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</si>
  <si>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</si>
  <si>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</si>
  <si>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</si>
  <si>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</si>
  <si>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</si>
  <si>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</si>
  <si>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</si>
  <si>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</si>
  <si>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</si>
  <si>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</si>
  <si>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</si>
  <si>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</si>
  <si>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</si>
  <si>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</si>
  <si>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</si>
  <si>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</si>
  <si>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</si>
  <si>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</si>
  <si>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</si>
  <si>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</si>
  <si>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</si>
  <si>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</si>
  <si>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</si>
  <si>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</si>
  <si>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</si>
  <si>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</si>
  <si>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</si>
  <si>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</si>
  <si>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</si>
  <si>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</si>
  <si>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</si>
  <si>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</si>
  <si>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</si>
  <si>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</si>
  <si>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</si>
  <si>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</si>
  <si>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</si>
  <si>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</si>
  <si>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</si>
  <si>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</si>
  <si>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</si>
  <si>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</si>
  <si>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</si>
  <si>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</si>
  <si>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</si>
  <si>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</si>
  <si>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</si>
  <si>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</si>
  <si>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</si>
  <si>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</si>
  <si>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</si>
  <si>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</si>
  <si>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</si>
  <si>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</si>
  <si>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</si>
  <si>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</si>
  <si>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</si>
  <si>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</si>
  <si>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</si>
  <si>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</si>
  <si>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</si>
  <si>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</si>
  <si>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</si>
  <si>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</si>
  <si>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</si>
  <si>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</si>
  <si>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</si>
  <si>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</si>
  <si>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</si>
  <si>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</si>
  <si>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</si>
  <si>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</si>
  <si>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</si>
  <si>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</si>
  <si>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</si>
  <si>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</si>
  <si>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</si>
  <si>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</si>
  <si>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</si>
  <si>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</si>
  <si>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</si>
  <si>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</si>
  <si>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</si>
  <si>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</si>
  <si>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</si>
  <si>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</si>
  <si>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</si>
  <si>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</si>
  <si>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</si>
  <si>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</si>
  <si>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</si>
  <si>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</si>
  <si>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</si>
  <si>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</si>
  <si>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</si>
  <si>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</si>
  <si>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</si>
  <si>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</si>
  <si>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</si>
  <si>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</si>
  <si>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</si>
  <si>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</si>
  <si>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</si>
  <si>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</si>
  <si>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</si>
  <si>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</si>
  <si>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</si>
  <si>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</si>
  <si>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</si>
  <si>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</si>
  <si>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</si>
  <si>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</si>
  <si>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</si>
  <si>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</si>
  <si>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</si>
  <si>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</si>
  <si>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</si>
  <si>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</si>
  <si>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</si>
  <si>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</si>
  <si>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</si>
  <si>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</si>
  <si>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</si>
  <si>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</si>
  <si>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</si>
  <si>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</si>
  <si>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</si>
  <si>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</si>
  <si>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</si>
  <si>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</si>
  <si>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</si>
  <si>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</si>
  <si>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</si>
  <si>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</si>
  <si>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</si>
  <si>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</si>
  <si>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</si>
  <si>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</si>
  <si>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</si>
  <si>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</si>
  <si>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</si>
  <si>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</si>
  <si>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</si>
  <si>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</si>
  <si>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</si>
  <si>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</si>
  <si>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</si>
  <si>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</si>
  <si>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</si>
  <si>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</si>
  <si>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</si>
  <si>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</si>
  <si>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</si>
  <si>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</si>
  <si>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</si>
  <si>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</si>
  <si>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</si>
  <si>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</si>
  <si>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</si>
  <si>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</si>
  <si>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</si>
  <si>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</si>
  <si>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</si>
  <si>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</si>
  <si>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</si>
  <si>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</si>
  <si>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</si>
  <si>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</si>
  <si>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</si>
  <si>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</si>
  <si>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</si>
  <si>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</si>
  <si>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</si>
  <si>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</si>
  <si>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</si>
  <si>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</si>
  <si>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</si>
  <si>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</si>
  <si>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</si>
  <si>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</si>
  <si>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</si>
  <si>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</si>
  <si>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</si>
  <si>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</si>
  <si>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</si>
  <si>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</si>
  <si>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</si>
  <si>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</si>
  <si>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</si>
  <si>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</si>
  <si>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</si>
  <si>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</si>
  <si>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</si>
  <si>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</si>
  <si>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</si>
  <si>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</si>
  <si>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</si>
  <si>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</si>
  <si>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</si>
  <si>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</si>
  <si>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</si>
  <si>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</si>
  <si>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</si>
  <si>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</si>
  <si>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</si>
  <si>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</si>
  <si>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</si>
  <si>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</si>
  <si>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</si>
  <si>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</si>
  <si>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</si>
  <si>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</si>
  <si>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</si>
  <si>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</si>
  <si>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</si>
  <si>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</si>
  <si>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</si>
  <si>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</si>
  <si>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</si>
  <si>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</si>
  <si>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</si>
  <si>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</si>
  <si>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</si>
  <si>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</si>
  <si>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</si>
  <si>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</si>
  <si>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</si>
  <si>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</si>
  <si>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</si>
  <si>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</si>
  <si>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</si>
  <si>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</si>
  <si>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</si>
  <si>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</si>
  <si>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</si>
  <si>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</si>
  <si>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</si>
  <si>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</si>
  <si>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</si>
  <si>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</si>
  <si>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</si>
  <si>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</si>
  <si>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</si>
  <si>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</si>
  <si>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</si>
  <si>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</si>
  <si>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</si>
  <si>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</si>
  <si>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</si>
  <si>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</si>
  <si>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</si>
  <si>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</si>
  <si>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</si>
  <si>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</si>
  <si>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</si>
  <si>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</si>
  <si>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</si>
  <si>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</si>
  <si>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</si>
  <si>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</si>
  <si>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</si>
  <si>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</si>
  <si>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</si>
  <si>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</si>
  <si>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</si>
  <si>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</si>
  <si>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</si>
  <si>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</si>
  <si>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</si>
  <si>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</si>
  <si>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</si>
  <si>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</si>
  <si>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</si>
  <si>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</si>
  <si>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</si>
  <si>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</si>
  <si>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</si>
  <si>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</si>
  <si>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</si>
  <si>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</si>
  <si>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</si>
  <si>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</si>
  <si>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</si>
  <si>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</si>
  <si>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</si>
  <si>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</si>
  <si>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</si>
  <si>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</si>
  <si>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</si>
  <si>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</si>
  <si>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</si>
  <si>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</si>
  <si>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</si>
  <si>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</si>
  <si>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</si>
  <si>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</si>
  <si>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</si>
  <si>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</si>
  <si>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</si>
  <si>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</si>
  <si>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</si>
  <si>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</si>
  <si>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</si>
  <si>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</si>
  <si>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</si>
  <si>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</si>
  <si>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</si>
  <si>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</si>
  <si>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</si>
  <si>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</si>
  <si>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</si>
  <si>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</si>
  <si>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</si>
  <si>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</si>
  <si>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</si>
  <si>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</si>
  <si>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</si>
  <si>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</si>
  <si>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</si>
  <si>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</si>
  <si>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</si>
  <si>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</si>
  <si>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</si>
  <si>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</si>
  <si>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</si>
  <si>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</si>
  <si>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</si>
  <si>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</si>
  <si>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</si>
  <si>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</si>
  <si>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</si>
  <si>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</si>
  <si>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</si>
  <si>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</si>
  <si>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</si>
  <si>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</si>
  <si>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</si>
  <si>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</si>
  <si>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</si>
  <si>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</si>
  <si>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</si>
  <si>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</si>
  <si>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</si>
  <si>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</si>
  <si>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</si>
  <si>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</si>
  <si>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</si>
  <si>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</si>
  <si>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</si>
  <si>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</si>
  <si>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</si>
  <si>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</si>
  <si>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</si>
  <si>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</si>
  <si>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</si>
  <si>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</si>
  <si>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</si>
  <si>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</si>
  <si>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</si>
  <si>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</si>
  <si>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</si>
  <si>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</si>
  <si>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</si>
  <si>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</si>
  <si>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</si>
  <si>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</si>
  <si>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</si>
  <si>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</si>
  <si>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</si>
  <si>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</si>
  <si>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</si>
  <si>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</si>
  <si>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</si>
  <si>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</si>
  <si>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</si>
  <si>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</si>
  <si>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</si>
  <si>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</si>
  <si>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</si>
  <si>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</si>
  <si>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</si>
  <si>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</si>
  <si>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</si>
  <si>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</si>
  <si>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</si>
  <si>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</si>
  <si>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</si>
  <si>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</si>
  <si>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</si>
  <si>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</si>
  <si>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</si>
  <si>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</si>
  <si>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</si>
  <si>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</si>
  <si>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</si>
  <si>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</si>
  <si>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</si>
  <si>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</si>
  <si>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</si>
  <si>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</si>
  <si>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</si>
  <si>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</si>
  <si>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</si>
  <si>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</si>
  <si>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</si>
  <si>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</si>
  <si>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</si>
  <si>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</si>
  <si>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</si>
  <si>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</si>
  <si>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</si>
  <si>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</si>
  <si>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</si>
  <si>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</si>
  <si>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</si>
  <si>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</si>
  <si>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</si>
  <si>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</si>
  <si>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</si>
  <si>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</si>
  <si>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</si>
  <si>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</si>
  <si>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</si>
  <si>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</si>
  <si>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</si>
  <si>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</si>
  <si>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</si>
  <si>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</si>
  <si>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</si>
  <si>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</si>
  <si>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</si>
  <si>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</si>
  <si>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</si>
  <si>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</si>
  <si>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</si>
  <si>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</si>
  <si>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</si>
  <si>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</si>
  <si>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</si>
  <si>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</si>
  <si>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</si>
  <si>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</si>
  <si>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</si>
  <si>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</si>
  <si>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</si>
  <si>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</si>
  <si>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</si>
  <si>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</si>
  <si>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</si>
  <si>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</si>
  <si>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</si>
  <si>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</si>
  <si>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</si>
  <si>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</si>
  <si>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</si>
  <si>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</si>
  <si>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</si>
  <si>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</si>
  <si>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</si>
  <si>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</si>
  <si>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</si>
  <si>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</si>
  <si>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</si>
  <si>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</si>
  <si>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</si>
  <si>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</si>
  <si>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</si>
  <si>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</si>
  <si>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</si>
  <si>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</si>
  <si>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</si>
  <si>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</si>
  <si>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</si>
  <si>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</si>
  <si>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</si>
  <si>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</si>
  <si>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</si>
  <si>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</si>
  <si>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</si>
  <si>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</si>
  <si>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</si>
  <si>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</si>
  <si>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</si>
  <si>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</si>
  <si>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</si>
  <si>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</si>
  <si>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</si>
  <si>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</si>
  <si>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</si>
  <si>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</si>
  <si>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</si>
  <si>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</si>
  <si>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</si>
  <si>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</si>
  <si>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</si>
  <si>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</si>
  <si>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</si>
  <si>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</si>
  <si>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</si>
  <si>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</si>
  <si>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</si>
  <si>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</si>
  <si>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</si>
  <si>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</si>
  <si>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</si>
  <si>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</si>
  <si>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</si>
  <si>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</si>
  <si>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</si>
  <si>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</si>
  <si>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</si>
  <si>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</si>
  <si>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</si>
  <si>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</si>
  <si>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</si>
  <si>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</si>
  <si>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</si>
  <si>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</si>
  <si>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</si>
  <si>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</si>
  <si>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</si>
  <si>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</si>
  <si>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</si>
  <si>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</si>
  <si>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</si>
  <si>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</si>
  <si>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</si>
  <si>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</si>
  <si>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</si>
  <si>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</si>
  <si>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</si>
  <si>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</si>
  <si>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</si>
  <si>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</si>
  <si>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</si>
  <si>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</si>
  <si>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</si>
  <si>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</si>
  <si>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</si>
  <si>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</si>
  <si>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</si>
  <si>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</si>
  <si>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</si>
  <si>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</si>
  <si>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</si>
  <si>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</si>
  <si>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</si>
  <si>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</si>
  <si>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</si>
  <si>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</si>
  <si>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</si>
  <si>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</si>
  <si>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</si>
  <si>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</si>
  <si>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</si>
  <si>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</si>
  <si>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</si>
  <si>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</si>
  <si>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</si>
  <si>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</si>
  <si>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</si>
  <si>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</si>
  <si>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</si>
  <si>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</si>
  <si>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</si>
  <si>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</si>
  <si>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</si>
  <si>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</si>
  <si>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</si>
  <si>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</si>
  <si>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</si>
  <si>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</si>
  <si>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</si>
  <si>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</si>
  <si>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</si>
  <si>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</si>
  <si>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</si>
  <si>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</si>
  <si>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</si>
  <si>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</si>
  <si>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</si>
  <si>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</si>
  <si>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</si>
  <si>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</si>
  <si>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</si>
  <si>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</si>
  <si>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</si>
  <si>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</si>
  <si>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</si>
  <si>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</si>
  <si>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</si>
  <si>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</si>
  <si>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</si>
  <si>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</si>
  <si>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</si>
  <si>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</si>
  <si>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</si>
  <si>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</si>
  <si>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</si>
  <si>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</si>
  <si>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</si>
  <si>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</si>
  <si>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</si>
  <si>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</si>
  <si>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</si>
  <si>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</si>
  <si>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</si>
  <si>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</si>
  <si>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</si>
  <si>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</si>
  <si>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</si>
  <si>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</si>
  <si>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</si>
  <si>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</si>
  <si>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</si>
  <si>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</si>
  <si>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</si>
  <si>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</si>
  <si>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</si>
  <si>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</si>
  <si>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</si>
  <si>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</si>
  <si>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</si>
  <si>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</si>
  <si>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</si>
  <si>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</si>
  <si>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</si>
  <si>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</si>
  <si>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</si>
  <si>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</si>
  <si>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</si>
  <si>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</si>
  <si>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</si>
  <si>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</si>
  <si>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</si>
  <si>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</si>
  <si>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</si>
  <si>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</si>
  <si>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</si>
  <si>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</si>
  <si>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</si>
  <si>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</si>
  <si>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</si>
  <si>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</si>
  <si>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</si>
  <si>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</si>
  <si>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</si>
  <si>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</si>
  <si>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</si>
  <si>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</si>
  <si>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</si>
  <si>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</si>
  <si>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</si>
  <si>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</si>
  <si>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</si>
  <si>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</si>
  <si>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</si>
  <si>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</si>
  <si>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</si>
  <si>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</si>
  <si>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</si>
  <si>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</si>
  <si>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</si>
  <si>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</si>
  <si>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</si>
  <si>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</si>
  <si>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</si>
  <si>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</si>
  <si>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</si>
  <si>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</si>
  <si>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</si>
  <si>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</si>
  <si>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</si>
  <si>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</si>
  <si>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</si>
  <si>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</si>
  <si>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</si>
  <si>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</si>
  <si>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</si>
  <si>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</si>
  <si>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</si>
  <si>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</si>
  <si>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</si>
  <si>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</si>
  <si>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</si>
  <si>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</si>
  <si>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</si>
  <si>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</si>
  <si>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</si>
  <si>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</si>
  <si>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</si>
  <si>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</si>
  <si>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</si>
  <si>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</si>
  <si>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</si>
  <si>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</si>
  <si>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</si>
  <si>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</si>
  <si>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</si>
  <si>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</si>
  <si>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</si>
  <si>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</si>
  <si>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</si>
  <si>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</si>
  <si>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</si>
  <si>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</si>
  <si>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</si>
  <si>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</si>
  <si>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</si>
  <si>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</si>
  <si>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</si>
  <si>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</si>
  <si>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</si>
  <si>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</si>
  <si>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</si>
  <si>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</si>
  <si>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</si>
  <si>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</si>
  <si>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</si>
  <si>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</si>
  <si>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</si>
  <si>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</si>
  <si>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</si>
  <si>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</si>
  <si>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</si>
  <si>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</si>
  <si>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</si>
  <si>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</si>
  <si>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</si>
  <si>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</si>
  <si>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</si>
  <si>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</si>
  <si>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</si>
  <si>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</si>
  <si>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</si>
  <si>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</si>
  <si>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</si>
  <si>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</si>
  <si>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</si>
  <si>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</si>
  <si>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</si>
  <si>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</si>
  <si>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</si>
  <si>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</si>
  <si>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</si>
  <si>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</si>
  <si>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</si>
  <si>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</si>
  <si>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</si>
  <si>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</si>
  <si>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</si>
  <si>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</si>
  <si>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</si>
  <si>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</si>
  <si>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</si>
  <si>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</si>
  <si>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</si>
  <si>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</si>
  <si>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</si>
  <si>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</si>
  <si>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</si>
  <si>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</si>
  <si>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</si>
  <si>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</si>
  <si>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</si>
  <si>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</si>
  <si>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</si>
  <si>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</si>
  <si>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</si>
  <si>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</si>
  <si>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</si>
  <si>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</si>
  <si>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</si>
  <si>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</si>
  <si>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</si>
  <si>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</si>
  <si>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</si>
  <si>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</si>
  <si>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</si>
  <si>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</si>
  <si>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</si>
  <si>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</si>
  <si>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</si>
  <si>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</si>
  <si>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</si>
  <si>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</si>
  <si>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</si>
  <si>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</si>
  <si>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</si>
  <si>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</si>
  <si>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</si>
  <si>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</si>
  <si>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</si>
  <si>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</si>
  <si>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</si>
  <si>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</si>
  <si>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</si>
  <si>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</si>
  <si>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</si>
  <si>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</si>
  <si>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</si>
  <si>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</si>
  <si>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</si>
  <si>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</si>
  <si>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</si>
  <si>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</si>
  <si>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</si>
  <si>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</si>
  <si>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</si>
  <si>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</si>
  <si>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</si>
  <si>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</si>
  <si>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</si>
  <si>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</si>
  <si>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</si>
  <si>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</si>
  <si>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</si>
  <si>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</si>
  <si>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</si>
  <si>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</si>
  <si>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</si>
  <si>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</si>
  <si>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</si>
  <si>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</si>
  <si>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</si>
  <si>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</si>
  <si>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</si>
  <si>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</si>
  <si>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</si>
  <si>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</si>
  <si>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</si>
  <si>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</si>
  <si>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</si>
  <si>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</si>
  <si>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</si>
  <si>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</si>
  <si>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</si>
  <si>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</si>
  <si>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</si>
  <si>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</si>
  <si>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</si>
  <si>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</si>
  <si>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</si>
  <si>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</si>
  <si>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</si>
  <si>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</si>
  <si>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</si>
  <si>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</si>
  <si>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</si>
  <si>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</si>
  <si>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</si>
  <si>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</si>
  <si>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</si>
  <si>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</si>
  <si>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</si>
  <si>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</si>
  <si>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</si>
  <si>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</si>
  <si>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</si>
  <si>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</si>
  <si>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</si>
  <si>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</si>
  <si>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</si>
  <si>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</si>
  <si>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</si>
  <si>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</si>
  <si>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</si>
  <si>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</si>
  <si>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</si>
  <si>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</si>
  <si>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</si>
  <si>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</si>
  <si>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</si>
  <si>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</si>
  <si>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</si>
  <si>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</si>
  <si>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</si>
  <si>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</si>
  <si>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</si>
  <si>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</si>
  <si>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</si>
  <si>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</si>
  <si>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</si>
  <si>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</si>
  <si>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</si>
  <si>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</si>
  <si>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</si>
  <si>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</si>
  <si>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</si>
  <si>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</si>
  <si>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</si>
  <si>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</si>
  <si>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</si>
  <si>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</si>
  <si>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</si>
  <si>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</si>
  <si>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</si>
  <si>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</si>
  <si>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</si>
  <si>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</si>
  <si>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</si>
  <si>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</si>
  <si>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</si>
  <si>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</si>
  <si>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</si>
  <si>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</si>
  <si>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</si>
  <si>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</si>
  <si>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</si>
  <si>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</si>
  <si>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</si>
  <si>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</si>
  <si>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</si>
  <si>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</si>
  <si>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</si>
  <si>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</si>
  <si>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</si>
  <si>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</si>
  <si>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</si>
  <si>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</si>
  <si>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</si>
  <si>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</si>
  <si>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</si>
  <si>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</si>
  <si>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</si>
  <si>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</si>
  <si>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</si>
  <si>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</si>
  <si>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</si>
  <si>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</si>
  <si>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</si>
  <si>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</si>
  <si>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</si>
  <si>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</si>
  <si>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</si>
  <si>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</si>
  <si>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</si>
  <si>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</si>
  <si>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</si>
  <si>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</si>
  <si>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</si>
  <si>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</si>
  <si>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</si>
  <si>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</si>
  <si>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</si>
  <si>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</si>
  <si>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</si>
  <si>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</si>
  <si>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</si>
  <si>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</si>
  <si>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</si>
  <si>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</si>
  <si>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</si>
  <si>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</si>
  <si>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</si>
  <si>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</si>
  <si>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</si>
  <si>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</si>
  <si>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</si>
  <si>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</si>
  <si>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</si>
  <si>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</si>
  <si>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</si>
  <si>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</si>
  <si>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</si>
  <si>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</si>
  <si>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</si>
  <si>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</si>
  <si>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</si>
  <si>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</si>
  <si>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</si>
  <si>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</si>
  <si>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</si>
  <si>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</si>
  <si>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</si>
  <si>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</si>
  <si>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</si>
  <si>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</si>
  <si>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</si>
  <si>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</si>
  <si>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</si>
  <si>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</si>
  <si>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</si>
  <si>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</si>
  <si>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</si>
  <si>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</si>
  <si>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</si>
  <si>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</si>
  <si>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</si>
  <si>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</si>
  <si>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</si>
  <si>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</si>
  <si>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</si>
  <si>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</si>
  <si>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</si>
  <si>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</si>
  <si>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</si>
  <si>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</si>
  <si>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</si>
  <si>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</si>
  <si>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</si>
  <si>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</si>
  <si>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</si>
  <si>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</si>
  <si>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</si>
  <si>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</si>
  <si>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</si>
  <si>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</si>
  <si>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</si>
  <si>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</si>
  <si>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</si>
  <si>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</si>
  <si>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</si>
  <si>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</si>
  <si>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</si>
  <si>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</si>
  <si>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</si>
  <si>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</si>
  <si>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</si>
  <si>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</si>
  <si>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</si>
  <si>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</si>
  <si>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</si>
  <si>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</si>
  <si>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</si>
  <si>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</si>
  <si>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</si>
  <si>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</si>
  <si>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</si>
  <si>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</si>
  <si>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</si>
  <si>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</si>
  <si>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</si>
  <si>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</si>
  <si>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</si>
  <si>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</si>
  <si>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</si>
  <si>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</si>
  <si>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</si>
  <si>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</si>
  <si>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</si>
  <si>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</si>
  <si>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</si>
  <si>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</si>
  <si>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</si>
  <si>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</si>
  <si>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</si>
  <si>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</si>
  <si>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</si>
  <si>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</si>
  <si>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</si>
  <si>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</si>
  <si>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</si>
  <si>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</si>
  <si>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</si>
  <si>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</si>
  <si>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</si>
  <si>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</si>
  <si>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</si>
  <si>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</si>
  <si>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</si>
  <si>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</si>
  <si>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</si>
  <si>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</si>
  <si>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</si>
  <si>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</si>
  <si>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</si>
  <si>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</si>
  <si>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</si>
  <si>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</si>
  <si>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</si>
  <si>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</si>
  <si>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</si>
  <si>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</si>
  <si>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</si>
  <si>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</si>
  <si>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</si>
  <si>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</si>
  <si>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</si>
  <si>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</si>
  <si>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</si>
  <si>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</si>
  <si>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</si>
  <si>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</si>
  <si>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</si>
  <si>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</si>
  <si>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</si>
  <si>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</si>
  <si>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</si>
  <si>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</si>
  <si>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</si>
  <si>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</si>
  <si>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</si>
  <si>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</si>
  <si>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</si>
  <si>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</si>
  <si>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</si>
  <si>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</si>
  <si>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</si>
  <si>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</si>
  <si>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</si>
  <si>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</si>
  <si>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</si>
  <si>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</si>
  <si>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</si>
  <si>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</si>
  <si>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</si>
  <si>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</si>
  <si>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</si>
  <si>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</si>
  <si>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</si>
  <si>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</si>
  <si>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</si>
  <si>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</si>
  <si>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</si>
  <si>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</si>
  <si>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</si>
  <si>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</si>
  <si>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</si>
  <si>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</si>
  <si>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</si>
  <si>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</si>
  <si>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</si>
  <si>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</si>
  <si>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</si>
  <si>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</si>
  <si>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</si>
  <si>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</si>
  <si>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</si>
  <si>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</si>
  <si>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</si>
  <si>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</si>
  <si>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</si>
  <si>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</si>
  <si>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</si>
  <si>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</si>
  <si>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</si>
  <si>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</si>
  <si>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</si>
  <si>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</si>
  <si>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</si>
  <si>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</si>
  <si>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</si>
  <si>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</si>
  <si>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</si>
  <si>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</si>
  <si>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</si>
  <si>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</si>
  <si>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</si>
  <si>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</si>
  <si>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</si>
  <si>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</si>
  <si>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</si>
  <si>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</si>
  <si>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</si>
  <si>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</si>
  <si>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</si>
  <si>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</si>
  <si>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</si>
  <si>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</si>
  <si>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</si>
  <si>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</si>
  <si>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</si>
  <si>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</si>
  <si>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</si>
  <si>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</si>
  <si>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</si>
  <si>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</si>
  <si>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</si>
  <si>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</si>
  <si>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</si>
  <si>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</si>
  <si>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</si>
  <si>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</si>
  <si>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</si>
  <si>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</si>
  <si>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</si>
  <si>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</si>
  <si>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</si>
  <si>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</si>
  <si>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</si>
  <si>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</si>
  <si>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</si>
  <si>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</si>
  <si>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</si>
  <si>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</si>
  <si>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</si>
  <si>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</si>
  <si>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</si>
  <si>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</si>
  <si>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</si>
  <si>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</si>
  <si>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</si>
  <si>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</si>
  <si>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</si>
  <si>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</si>
  <si>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</si>
  <si>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</si>
  <si>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</si>
  <si>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</si>
  <si>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</si>
  <si>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</si>
  <si>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</si>
  <si>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</si>
  <si>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</si>
  <si>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</si>
  <si>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</si>
  <si>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</si>
  <si>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</si>
  <si>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</si>
  <si>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</si>
  <si>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</si>
  <si>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</si>
  <si>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</si>
  <si>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</si>
  <si>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</si>
  <si>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</si>
  <si>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</si>
  <si>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</si>
  <si>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</si>
  <si>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</si>
  <si>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</si>
  <si>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</si>
  <si>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</si>
  <si>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</si>
  <si>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</si>
  <si>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</si>
  <si>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</si>
  <si>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</si>
  <si>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</si>
  <si>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</si>
  <si>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</si>
  <si>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</si>
  <si>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</si>
  <si>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</si>
  <si>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</si>
  <si>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</si>
  <si>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</si>
  <si>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</si>
  <si>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</si>
  <si>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</si>
  <si>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</si>
  <si>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</si>
  <si>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</si>
  <si>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</si>
  <si>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</si>
  <si>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</si>
  <si>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</si>
  <si>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</si>
  <si>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</si>
  <si>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</si>
  <si>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</si>
  <si>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</si>
  <si>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</si>
  <si>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</si>
  <si>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</si>
  <si>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</si>
  <si>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</si>
  <si>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</si>
  <si>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</si>
  <si>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</si>
  <si>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</si>
  <si>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</si>
  <si>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</si>
  <si>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</si>
  <si>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</si>
  <si>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</si>
  <si>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</si>
  <si>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</si>
  <si>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</si>
  <si>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</si>
  <si>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</si>
  <si>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</si>
  <si>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</si>
  <si>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</si>
  <si>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</si>
  <si>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</si>
  <si>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</si>
  <si>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</si>
  <si>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</si>
  <si>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</si>
  <si>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</si>
  <si>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</si>
  <si>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</si>
  <si>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</si>
  <si>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</si>
  <si>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</si>
  <si>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</si>
  <si>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</si>
  <si>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</si>
  <si>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</si>
  <si>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</si>
  <si>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</si>
  <si>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</si>
  <si>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</si>
  <si>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</si>
  <si>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</si>
  <si>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</si>
  <si>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</si>
  <si>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</si>
  <si>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</si>
  <si>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</si>
  <si>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</si>
  <si>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</si>
  <si>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</si>
  <si>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</si>
  <si>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</si>
  <si>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</si>
  <si>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</si>
  <si>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</si>
  <si>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</si>
  <si>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</si>
  <si>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</si>
  <si>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</si>
  <si>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</si>
  <si>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</si>
  <si>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</si>
  <si>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</si>
  <si>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</si>
  <si>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</si>
  <si>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</si>
  <si>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</si>
  <si>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</si>
  <si>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</si>
  <si>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</si>
  <si>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</si>
  <si>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</si>
  <si>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</si>
  <si>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</si>
  <si>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</si>
  <si>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</si>
  <si>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</si>
  <si>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</si>
  <si>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</si>
  <si>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</si>
  <si>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</si>
  <si>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</si>
  <si>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</si>
  <si>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</si>
  <si>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</si>
  <si>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</si>
  <si>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</si>
  <si>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</si>
  <si>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</si>
  <si>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</si>
  <si>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</si>
  <si>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</si>
  <si>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</si>
  <si>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</si>
  <si>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</si>
  <si>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</si>
  <si>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</si>
  <si>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</si>
  <si>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</si>
  <si>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</si>
  <si>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</si>
  <si>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</si>
  <si>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</si>
  <si>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</si>
  <si>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</si>
  <si>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</si>
  <si>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</si>
  <si>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</si>
  <si>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</si>
  <si>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</si>
  <si>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</si>
  <si>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</si>
  <si>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</si>
  <si>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</si>
  <si>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</si>
  <si>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</si>
  <si>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</si>
  <si>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</si>
  <si>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</si>
  <si>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</si>
  <si>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</si>
  <si>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</si>
  <si>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</si>
  <si>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</si>
  <si>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</si>
  <si>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</si>
  <si>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</si>
  <si>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</si>
  <si>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</si>
  <si>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</si>
  <si>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</si>
  <si>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</si>
  <si>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</si>
  <si>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</si>
  <si>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</si>
  <si>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</si>
  <si>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</si>
  <si>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</si>
  <si>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</si>
  <si>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</si>
  <si>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</si>
  <si>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</si>
  <si>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</si>
  <si>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</si>
  <si>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</si>
  <si>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</si>
  <si>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</si>
  <si>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</si>
  <si>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</si>
  <si>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</si>
  <si>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</si>
  <si>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</si>
  <si>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</si>
  <si>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</si>
  <si>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</si>
  <si>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</si>
  <si>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</si>
  <si>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</si>
  <si>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</si>
  <si>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</si>
  <si>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</si>
  <si>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</si>
  <si>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</si>
  <si>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</si>
  <si>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</si>
  <si>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</si>
  <si>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</si>
  <si>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</si>
  <si>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</si>
  <si>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</si>
  <si>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</si>
  <si>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</si>
  <si>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</si>
  <si>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</si>
  <si>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</si>
  <si>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</si>
  <si>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</si>
  <si>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</si>
  <si>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</si>
  <si>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</si>
  <si>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</si>
  <si>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</si>
  <si>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</si>
  <si>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</si>
  <si>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</si>
  <si>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</si>
  <si>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</si>
  <si>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</si>
  <si>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</si>
  <si>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</si>
  <si>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</si>
  <si>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</si>
  <si>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</si>
  <si>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</si>
  <si>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</si>
  <si>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</si>
  <si>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</si>
  <si>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</si>
  <si>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</si>
  <si>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</si>
  <si>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</si>
  <si>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</si>
  <si>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</si>
  <si>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</si>
  <si>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</si>
  <si>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</si>
  <si>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</si>
  <si>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</si>
  <si>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</si>
  <si>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</si>
  <si>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</si>
  <si>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</si>
  <si>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</si>
  <si>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</si>
  <si>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</si>
  <si>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</si>
  <si>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</si>
  <si>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</si>
  <si>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</si>
  <si>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</si>
  <si>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</si>
  <si>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</si>
  <si>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</si>
  <si>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</si>
  <si>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</si>
  <si>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</si>
  <si>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</si>
  <si>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</si>
  <si>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</si>
  <si>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</si>
  <si>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</si>
  <si>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</si>
  <si>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</si>
  <si>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</si>
  <si>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</si>
  <si>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</si>
  <si>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</si>
  <si>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</si>
  <si>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</si>
  <si>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</si>
  <si>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</si>
  <si>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</si>
  <si>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</si>
  <si>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</si>
  <si>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</si>
  <si>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</si>
  <si>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</si>
  <si>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</si>
  <si>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</si>
  <si>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</si>
  <si>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</si>
  <si>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</si>
  <si>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</si>
  <si>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</si>
  <si>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</si>
  <si>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</si>
  <si>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</si>
  <si>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</si>
  <si>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</si>
  <si>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</si>
  <si>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</si>
  <si>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</si>
  <si>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</si>
  <si>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</si>
  <si>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</si>
  <si>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</si>
  <si>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</si>
  <si>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</si>
  <si>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</si>
  <si>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</si>
  <si>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</si>
  <si>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</si>
  <si>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</si>
  <si>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</si>
  <si>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</si>
  <si>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</si>
  <si>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</si>
  <si>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</si>
  <si>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</si>
  <si>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</si>
  <si>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</si>
  <si>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</si>
  <si>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</si>
  <si>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</si>
  <si>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</si>
  <si>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</si>
  <si>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</si>
  <si>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</si>
  <si>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</si>
  <si>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</si>
  <si>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</si>
  <si>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</si>
  <si>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</si>
  <si>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</si>
  <si>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</si>
  <si>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</si>
  <si>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</si>
  <si>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</si>
  <si>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</si>
  <si>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</si>
  <si>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</si>
  <si>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</si>
  <si>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</si>
  <si>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</si>
  <si>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</si>
  <si>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</si>
  <si>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</si>
  <si>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</si>
  <si>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</si>
  <si>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</si>
  <si>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</si>
  <si>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</si>
  <si>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</si>
  <si>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</si>
  <si>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</si>
  <si>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</si>
  <si>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</si>
  <si>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</si>
  <si>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</si>
  <si>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</si>
  <si>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</si>
  <si>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</si>
  <si>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</si>
  <si>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</si>
  <si>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</si>
  <si>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</si>
  <si>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</si>
  <si>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</si>
  <si>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</si>
  <si>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</si>
  <si>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</si>
  <si>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</si>
  <si>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</si>
  <si>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</si>
  <si>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</si>
  <si>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</si>
  <si>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</si>
  <si>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</si>
  <si>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</si>
  <si>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</si>
  <si>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</si>
  <si>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</si>
  <si>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</si>
  <si>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</si>
  <si>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</si>
  <si>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</si>
  <si>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</si>
  <si>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</si>
  <si>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</si>
  <si>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</si>
  <si>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</si>
  <si>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</si>
  <si>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</si>
  <si>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</si>
  <si>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</si>
  <si>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</si>
  <si>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</si>
  <si>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</si>
  <si>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</si>
  <si>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</si>
  <si>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</si>
  <si>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</si>
  <si>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</si>
  <si>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</si>
  <si>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</si>
  <si>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</si>
  <si>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</si>
  <si>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</si>
  <si>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</si>
  <si>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</si>
  <si>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</si>
  <si>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</si>
  <si>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</si>
  <si>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</si>
  <si>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</si>
  <si>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</si>
  <si>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</si>
  <si>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</si>
  <si>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</si>
  <si>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</si>
  <si>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</si>
  <si>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</si>
  <si>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</si>
  <si>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</si>
  <si>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</si>
  <si>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</si>
  <si>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</si>
  <si>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</si>
  <si>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</si>
  <si>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</si>
  <si>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</si>
  <si>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</si>
  <si>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</si>
  <si>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</si>
  <si>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</si>
  <si>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</si>
  <si>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</si>
  <si>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</si>
  <si>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</si>
  <si>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</si>
  <si>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</si>
  <si>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</si>
  <si>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</si>
  <si>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</si>
  <si>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</si>
  <si>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</si>
  <si>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</si>
  <si>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</si>
  <si>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</si>
  <si>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</si>
  <si>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</si>
  <si>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</si>
  <si>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</si>
  <si>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</si>
  <si>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</si>
  <si>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</si>
  <si>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</si>
  <si>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</si>
  <si>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</si>
  <si>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</si>
  <si>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</si>
  <si>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</si>
  <si>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</si>
  <si>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</si>
  <si>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</si>
  <si>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</si>
  <si>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</si>
  <si>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</si>
  <si>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</si>
  <si>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</si>
  <si>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</si>
  <si>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</si>
  <si>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</si>
  <si>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</si>
  <si>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</si>
  <si>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</si>
  <si>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</si>
  <si>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</si>
  <si>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</si>
  <si>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</si>
  <si>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</si>
  <si>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</si>
  <si>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</si>
  <si>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</si>
  <si>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</si>
  <si>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</si>
  <si>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</si>
  <si>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</si>
  <si>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</si>
  <si>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</si>
  <si>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</si>
  <si>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</si>
  <si>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</si>
  <si>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</si>
  <si>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</si>
  <si>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</si>
  <si>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</si>
  <si>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</si>
  <si>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</si>
  <si>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</si>
  <si>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</si>
  <si>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</si>
  <si>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</si>
  <si>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</si>
  <si>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</si>
  <si>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</si>
  <si>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</si>
  <si>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</si>
  <si>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</si>
  <si>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</si>
  <si>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</si>
  <si>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</si>
  <si>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</si>
  <si>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</si>
  <si>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</si>
  <si>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</si>
  <si>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</si>
  <si>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</si>
  <si>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</si>
  <si>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</si>
  <si>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</si>
  <si>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</si>
  <si>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</si>
  <si>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</si>
  <si>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</si>
  <si>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</si>
  <si>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</si>
  <si>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</si>
  <si>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</si>
  <si>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</si>
  <si>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</si>
  <si>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</si>
  <si>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</si>
  <si>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</si>
  <si>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</si>
  <si>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</si>
  <si>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</si>
  <si>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</si>
  <si>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</si>
  <si>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</si>
  <si>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</si>
  <si>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</si>
  <si>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</si>
  <si>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</si>
  <si>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</si>
  <si>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</si>
  <si>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</si>
  <si>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</si>
  <si>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</si>
  <si>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</si>
  <si>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</si>
  <si>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</si>
  <si>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</si>
  <si>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</si>
  <si>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</si>
  <si>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</si>
  <si>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</si>
  <si>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</si>
  <si>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</si>
  <si>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</si>
  <si>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</si>
  <si>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</si>
  <si>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</si>
  <si>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</si>
  <si>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</si>
  <si>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</si>
  <si>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</si>
  <si>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</si>
  <si>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</si>
  <si>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</si>
  <si>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</si>
  <si>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</si>
  <si>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</si>
  <si>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</si>
  <si>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</si>
  <si>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</si>
  <si>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</si>
  <si>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</si>
  <si>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</si>
  <si>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</si>
  <si>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</si>
  <si>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</si>
  <si>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</si>
  <si>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</si>
  <si>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</si>
  <si>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</si>
  <si>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</si>
  <si>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</si>
  <si>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</si>
  <si>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</si>
  <si>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</si>
  <si>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</si>
  <si>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</si>
  <si>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</si>
  <si>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</si>
  <si>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</si>
  <si>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</si>
  <si>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</si>
  <si>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</si>
  <si>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</si>
  <si>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</si>
  <si>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</si>
  <si>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</si>
  <si>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</si>
  <si>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</si>
  <si>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</si>
  <si>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</si>
  <si>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</si>
  <si>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</si>
  <si>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</si>
  <si>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</si>
  <si>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</si>
  <si>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</si>
  <si>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</si>
  <si>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</si>
  <si>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</si>
  <si>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</si>
  <si>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</si>
  <si>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</si>
  <si>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</si>
  <si>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</si>
  <si>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</si>
  <si>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</si>
  <si>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</si>
  <si>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</si>
  <si>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</si>
  <si>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</si>
  <si>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</si>
  <si>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</si>
  <si>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</si>
  <si>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</si>
  <si>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</si>
  <si>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</si>
  <si>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</si>
  <si>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</si>
  <si>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</si>
  <si>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</si>
  <si>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</si>
  <si>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</si>
  <si>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</si>
  <si>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</si>
  <si>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</si>
  <si>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</si>
  <si>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</si>
  <si>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</si>
  <si>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</si>
  <si>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</si>
  <si>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</si>
  <si>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</si>
  <si>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</si>
  <si>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</si>
  <si>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</si>
  <si>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</si>
  <si>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</si>
  <si>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</si>
  <si>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</si>
  <si>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</si>
  <si>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</si>
  <si>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</si>
  <si>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</si>
  <si>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</si>
  <si>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</si>
  <si>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</si>
  <si>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</si>
  <si>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</si>
  <si>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</si>
  <si>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</si>
  <si>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</si>
  <si>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</si>
  <si>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</si>
  <si>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</si>
  <si>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</si>
  <si>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</si>
  <si>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</si>
  <si>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</si>
  <si>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</si>
  <si>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</si>
  <si>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</si>
  <si>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</si>
  <si>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</si>
  <si>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</si>
  <si>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</si>
  <si>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</si>
  <si>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</si>
  <si>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</si>
  <si>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</si>
  <si>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</si>
  <si>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</si>
  <si>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</si>
  <si>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</si>
  <si>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</si>
  <si>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</si>
  <si>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</si>
  <si>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</si>
  <si>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</si>
  <si>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</si>
  <si>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</si>
  <si>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</si>
  <si>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</si>
  <si>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</si>
  <si>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</si>
  <si>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</si>
  <si>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</si>
  <si>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</si>
  <si>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</si>
  <si>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</si>
  <si>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</si>
  <si>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</si>
  <si>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</si>
  <si>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</si>
  <si>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</si>
  <si>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</si>
  <si>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</si>
  <si>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</si>
  <si>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</si>
  <si>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</si>
  <si>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</si>
  <si>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</si>
  <si>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</si>
  <si>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</si>
  <si>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</si>
  <si>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</si>
  <si>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</si>
  <si>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</si>
  <si>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</si>
  <si>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</si>
  <si>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</si>
  <si>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</si>
  <si>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</si>
  <si>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</si>
  <si>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</si>
  <si>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</si>
  <si>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</si>
  <si>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</si>
  <si>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</si>
  <si>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</si>
  <si>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</si>
  <si>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</si>
  <si>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</si>
  <si>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</si>
  <si>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</si>
  <si>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</si>
  <si>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</si>
  <si>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</si>
  <si>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</si>
  <si>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</si>
  <si>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</si>
  <si>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</si>
  <si>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</si>
  <si>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</si>
  <si>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</si>
  <si>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</si>
  <si>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</si>
  <si>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</si>
  <si>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</si>
  <si>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</si>
  <si>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</si>
  <si>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</si>
  <si>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</si>
  <si>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</si>
  <si>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</si>
  <si>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</si>
  <si>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</si>
  <si>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</si>
  <si>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</si>
  <si>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</si>
  <si>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</si>
  <si>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</si>
  <si>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</si>
  <si>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</si>
  <si>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</si>
  <si>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</si>
  <si>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</si>
  <si>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</si>
  <si>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</si>
  <si>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</si>
  <si>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</si>
  <si>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</si>
  <si>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</si>
  <si>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</si>
  <si>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</si>
  <si>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</si>
  <si>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</si>
  <si>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</si>
  <si>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</si>
  <si>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</si>
  <si>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</si>
  <si>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</si>
  <si>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</si>
  <si>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</si>
  <si>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</si>
  <si>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</si>
  <si>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</si>
  <si>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</si>
  <si>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</si>
  <si>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</si>
  <si>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</si>
  <si>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</si>
  <si>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</si>
  <si>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</si>
  <si>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</si>
  <si>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</si>
  <si>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</si>
  <si>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</si>
  <si>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</si>
  <si>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</si>
  <si>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</si>
  <si>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</si>
  <si>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</si>
  <si>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</si>
  <si>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</si>
  <si>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</si>
  <si>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</si>
  <si>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</si>
  <si>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</si>
  <si>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</si>
  <si>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</si>
  <si>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</si>
  <si>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</si>
  <si>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</si>
  <si>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</si>
  <si>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</si>
  <si>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</si>
  <si>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</si>
  <si>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</si>
  <si>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</si>
  <si>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</si>
  <si>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</si>
  <si>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</si>
  <si>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</si>
  <si>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</si>
  <si>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</si>
  <si>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</si>
  <si>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</si>
  <si>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</si>
  <si>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</si>
  <si>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</si>
  <si>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</si>
  <si>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</si>
  <si>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</si>
  <si>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</si>
  <si>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</si>
  <si>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</si>
  <si>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</si>
  <si>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</si>
  <si>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</si>
  <si>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</si>
  <si>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</si>
  <si>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</si>
  <si>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</si>
  <si>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</si>
  <si>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</si>
  <si>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</si>
  <si>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</si>
  <si>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</si>
  <si>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</si>
  <si>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</si>
  <si>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</si>
  <si>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</si>
  <si>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</si>
  <si>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</si>
  <si>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</si>
  <si>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</si>
  <si>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</si>
  <si>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</si>
  <si>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</si>
  <si>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</si>
  <si>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</si>
  <si>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</si>
  <si>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</si>
  <si>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</si>
  <si>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</si>
  <si>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</si>
  <si>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</si>
  <si>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</si>
  <si>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</si>
  <si>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</si>
  <si>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</si>
  <si>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</si>
  <si>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</si>
  <si>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</si>
  <si>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</si>
  <si>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</si>
  <si>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</si>
  <si>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</si>
  <si>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</si>
  <si>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</si>
  <si>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</si>
  <si>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</si>
  <si>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</si>
  <si>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</si>
  <si>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</si>
  <si>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</si>
  <si>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</si>
  <si>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</si>
  <si>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</si>
  <si>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</si>
  <si>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</si>
  <si>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</si>
  <si>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</si>
  <si>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</si>
  <si>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</si>
  <si>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</si>
  <si>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</si>
  <si>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</si>
  <si>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</si>
  <si>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</si>
  <si>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</si>
  <si>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</si>
  <si>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</si>
  <si>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</si>
  <si>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</si>
  <si>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</si>
  <si>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</si>
  <si>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</si>
  <si>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</si>
  <si>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</si>
  <si>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</si>
  <si>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</si>
  <si>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</si>
  <si>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</si>
  <si>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</si>
  <si>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</si>
  <si>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</si>
  <si>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</si>
  <si>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</si>
  <si>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</si>
  <si>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</si>
  <si>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</si>
  <si>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</si>
  <si>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</si>
  <si>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</si>
  <si>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</si>
  <si>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</si>
  <si>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</si>
  <si>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</si>
  <si>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</si>
  <si>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</si>
  <si>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</si>
  <si>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</si>
  <si>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</si>
  <si>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</si>
  <si>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</si>
  <si>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</si>
  <si>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</si>
  <si>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</si>
  <si>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</si>
  <si>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</si>
  <si>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</si>
  <si>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</si>
  <si>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</si>
  <si>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</si>
  <si>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</si>
  <si>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</si>
  <si>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</si>
  <si>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</si>
  <si>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</si>
  <si>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</si>
  <si>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</si>
  <si>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</si>
  <si>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</si>
  <si>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</si>
  <si>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</si>
  <si>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</si>
  <si>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</si>
  <si>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</si>
  <si>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</si>
  <si>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</si>
  <si>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</si>
  <si>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</si>
  <si>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</si>
  <si>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</si>
  <si>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</si>
  <si>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</si>
  <si>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</si>
  <si>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</si>
  <si>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</si>
  <si>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</si>
  <si>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</si>
  <si>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</si>
  <si>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</si>
  <si>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</si>
  <si>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</si>
  <si>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</si>
  <si>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</si>
  <si>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</si>
  <si>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</si>
  <si>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</si>
  <si>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</si>
  <si>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</si>
  <si>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</si>
  <si>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</si>
  <si>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</si>
  <si>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</si>
  <si>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</si>
  <si>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</si>
  <si>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</si>
  <si>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</si>
  <si>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</si>
  <si>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</si>
  <si>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</si>
  <si>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</si>
  <si>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</si>
  <si>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</si>
  <si>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</si>
  <si>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</si>
  <si>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</si>
  <si>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</si>
  <si>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</si>
  <si>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</si>
  <si>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</si>
  <si>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</si>
  <si>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</si>
  <si>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</si>
  <si>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</si>
  <si>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</si>
  <si>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</si>
  <si>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</si>
  <si>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</si>
  <si>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</si>
  <si>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</si>
  <si>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</si>
  <si>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</si>
  <si>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</si>
  <si>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</si>
  <si>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</si>
  <si>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</si>
  <si>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</si>
  <si>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</si>
  <si>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</si>
  <si>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</si>
  <si>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</si>
  <si>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</si>
  <si>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</si>
  <si>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</si>
  <si>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</si>
  <si>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</si>
  <si>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</si>
  <si>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</si>
  <si>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</si>
  <si>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</si>
  <si>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</si>
  <si>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</si>
  <si>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</si>
  <si>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</si>
  <si>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</si>
  <si>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</si>
  <si>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</si>
  <si>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</si>
  <si>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</si>
  <si>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</si>
  <si>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</si>
  <si>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</si>
  <si>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</si>
  <si>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</si>
  <si>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</si>
  <si>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</si>
  <si>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</si>
  <si>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</si>
  <si>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</si>
  <si>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</si>
  <si>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</si>
  <si>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</si>
  <si>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</si>
  <si>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</si>
  <si>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</si>
  <si>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</si>
  <si>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</si>
  <si>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</si>
  <si>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</si>
  <si>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</si>
  <si>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</si>
  <si>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</si>
  <si>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</si>
  <si>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</si>
  <si>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</si>
  <si>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</si>
  <si>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</si>
  <si>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</si>
  <si>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</si>
  <si>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</si>
  <si>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</si>
  <si>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</si>
  <si>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</si>
  <si>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</si>
  <si>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</si>
  <si>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</si>
  <si>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</si>
  <si>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</si>
  <si>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</si>
  <si>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</si>
  <si>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</si>
  <si>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</si>
  <si>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</si>
  <si>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</si>
  <si>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</si>
  <si>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</si>
  <si>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</si>
  <si>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</si>
  <si>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</si>
  <si>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</si>
  <si>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</si>
  <si>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</si>
  <si>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</si>
  <si>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</si>
  <si>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</si>
  <si>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</si>
  <si>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</si>
  <si>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</si>
  <si>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</si>
  <si>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</si>
  <si>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</si>
  <si>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</si>
  <si>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</si>
  <si>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</si>
  <si>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</si>
  <si>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</si>
  <si>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</si>
  <si>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</si>
  <si>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</si>
  <si>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</si>
  <si>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</si>
  <si>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</si>
  <si>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</si>
  <si>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</si>
  <si>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</si>
  <si>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</si>
  <si>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</si>
  <si>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</si>
  <si>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</si>
  <si>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</si>
  <si>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</si>
  <si>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</si>
  <si>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</si>
  <si>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</si>
  <si>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</si>
  <si>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</si>
  <si>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</si>
  <si>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</si>
  <si>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</si>
  <si>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</si>
  <si>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</si>
  <si>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</si>
  <si>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</si>
  <si>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</si>
  <si>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</si>
  <si>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</si>
  <si>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</si>
  <si>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</si>
  <si>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</si>
  <si>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</si>
  <si>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</si>
  <si>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</si>
  <si>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</si>
  <si>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</si>
  <si>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</si>
  <si>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</si>
  <si>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</si>
  <si>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</si>
  <si>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</si>
  <si>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</si>
  <si>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</si>
  <si>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</si>
  <si>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</si>
  <si>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</si>
  <si>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</si>
  <si>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</si>
  <si>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</si>
  <si>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</si>
  <si>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</si>
  <si>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</si>
  <si>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</si>
  <si>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</si>
  <si>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</si>
  <si>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</si>
  <si>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</si>
  <si>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</si>
  <si>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</si>
  <si>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</si>
  <si>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</si>
  <si>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</si>
  <si>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</si>
  <si>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</si>
  <si>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</si>
  <si>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</si>
  <si>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</si>
  <si>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</si>
  <si>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</si>
  <si>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</si>
  <si>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</si>
  <si>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</si>
  <si>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</si>
  <si>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</si>
  <si>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</si>
  <si>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</si>
  <si>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</si>
  <si>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</si>
  <si>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</si>
  <si>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</si>
  <si>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</si>
  <si>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</si>
  <si>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</si>
  <si>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</si>
  <si>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</si>
  <si>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</si>
  <si>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</si>
  <si>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</si>
  <si>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</si>
  <si>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</si>
  <si>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</si>
  <si>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</si>
  <si>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</si>
  <si>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</si>
  <si>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</si>
  <si>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</si>
  <si>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</si>
  <si>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</si>
  <si>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</si>
  <si>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</si>
  <si>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</si>
  <si>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</si>
  <si>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</si>
  <si>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</si>
  <si>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</si>
  <si>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</si>
  <si>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</si>
  <si>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</si>
  <si>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</si>
  <si>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</si>
  <si>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</si>
  <si>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</si>
  <si>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</si>
  <si>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</si>
  <si>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</si>
  <si>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</si>
  <si>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</si>
  <si>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</si>
  <si>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</si>
  <si>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</si>
  <si>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</si>
  <si>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</si>
  <si>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</si>
  <si>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</si>
  <si>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</si>
  <si>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</si>
  <si>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</si>
  <si>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</si>
  <si>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</si>
  <si>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</si>
  <si>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</si>
  <si>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</si>
  <si>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</si>
  <si>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</si>
  <si>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</si>
  <si>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</si>
  <si>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</si>
  <si>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</si>
  <si>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</si>
  <si>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</si>
  <si>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</si>
  <si>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</si>
  <si>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</si>
  <si>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</si>
  <si>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</si>
  <si>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</si>
  <si>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</si>
  <si>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</si>
  <si>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</si>
  <si>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</si>
  <si>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</si>
  <si>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</si>
  <si>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</si>
  <si>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</si>
  <si>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</si>
  <si>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</si>
  <si>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</si>
  <si>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</si>
  <si>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</si>
  <si>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</si>
  <si>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</si>
  <si>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</si>
  <si>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</si>
  <si>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</si>
  <si>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</si>
  <si>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</si>
  <si>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</si>
  <si>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</si>
  <si>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</si>
  <si>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</si>
  <si>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</si>
  <si>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</si>
  <si>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</si>
  <si>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</si>
  <si>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</si>
  <si>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</si>
  <si>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</si>
  <si>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</si>
  <si>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</si>
  <si>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</si>
  <si>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</si>
  <si>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</si>
  <si>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</si>
  <si>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</si>
  <si>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</si>
  <si>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</si>
  <si>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</si>
  <si>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</si>
  <si>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</si>
  <si>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</si>
  <si>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</si>
  <si>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</si>
  <si>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</si>
  <si>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</si>
  <si>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</si>
  <si>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</si>
  <si>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</si>
  <si>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</si>
  <si>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</si>
  <si>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</si>
  <si>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</si>
  <si>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</si>
  <si>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</si>
  <si>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</si>
  <si>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</si>
  <si>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</si>
  <si>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</si>
  <si>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</si>
  <si>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</si>
  <si>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</si>
  <si>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</si>
  <si>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</si>
  <si>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</si>
  <si>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</si>
  <si>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</si>
  <si>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</si>
  <si>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</si>
  <si>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</si>
  <si>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</si>
  <si>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</si>
  <si>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</si>
  <si>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</si>
  <si>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</si>
  <si>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</si>
  <si>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</si>
  <si>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</si>
  <si>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</si>
  <si>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</si>
  <si>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</si>
  <si>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</si>
  <si>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</si>
  <si>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</si>
  <si>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</si>
  <si>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</si>
  <si>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</si>
  <si>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</si>
  <si>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</si>
  <si>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</si>
  <si>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</si>
  <si>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</si>
  <si>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</si>
  <si>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</si>
  <si>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</si>
  <si>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</si>
  <si>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</si>
  <si>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</si>
  <si>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</si>
  <si>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</si>
  <si>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</si>
  <si>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</si>
  <si>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</si>
  <si>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</si>
  <si>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</si>
  <si>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</si>
  <si>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</si>
  <si>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</si>
  <si>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</si>
  <si>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</si>
  <si>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</si>
  <si>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</si>
  <si>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</si>
  <si>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</si>
  <si>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</si>
  <si>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</si>
  <si>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</si>
  <si>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</si>
  <si>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</si>
  <si>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</si>
  <si>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</si>
  <si>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</si>
  <si>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</si>
  <si>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</si>
  <si>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</si>
  <si>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</si>
  <si>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</si>
  <si>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</si>
  <si>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</si>
  <si>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</si>
  <si>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</si>
  <si>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</si>
  <si>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</si>
  <si>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</si>
  <si>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</si>
  <si>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</si>
  <si>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</si>
  <si>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</si>
  <si>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</si>
  <si>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</si>
  <si>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</si>
  <si>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</si>
  <si>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</si>
  <si>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</si>
  <si>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</si>
  <si>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</si>
  <si>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</si>
  <si>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</si>
  <si>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</si>
  <si>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</si>
  <si>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</si>
  <si>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</si>
  <si>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</si>
  <si>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</si>
  <si>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</si>
  <si>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</si>
  <si>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</si>
  <si>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</si>
  <si>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</si>
  <si>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</si>
  <si>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</si>
  <si>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</si>
  <si>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</si>
  <si>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</si>
  <si>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</si>
  <si>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</si>
  <si>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</si>
  <si>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</si>
  <si>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</si>
  <si>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</si>
  <si>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</si>
  <si>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</si>
  <si>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</si>
  <si>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</si>
  <si>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</si>
  <si>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</si>
  <si>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</si>
  <si>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</si>
  <si>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</si>
  <si>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</si>
  <si>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</si>
  <si>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</si>
  <si>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</si>
  <si>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</si>
  <si>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</si>
  <si>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</si>
  <si>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</si>
  <si>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</si>
  <si>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</si>
  <si>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</si>
  <si>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</si>
  <si>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</si>
  <si>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</si>
  <si>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</si>
  <si>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</si>
  <si>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</si>
  <si>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</si>
  <si>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</si>
  <si>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</si>
  <si>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</si>
  <si>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</si>
  <si>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</si>
  <si>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</si>
  <si>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</si>
  <si>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</si>
  <si>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</si>
  <si>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</si>
  <si>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</si>
  <si>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</si>
  <si>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</si>
  <si>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</si>
  <si>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</si>
  <si>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</si>
  <si>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</si>
  <si>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</si>
  <si>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</si>
  <si>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</si>
  <si>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</si>
  <si>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</si>
  <si>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</si>
  <si>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</si>
  <si>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</si>
  <si>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</si>
  <si>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</si>
  <si>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</si>
  <si>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</si>
  <si>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</si>
  <si>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</si>
  <si>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</si>
  <si>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</si>
  <si>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</si>
  <si>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</si>
  <si>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</si>
  <si>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</si>
  <si>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</si>
  <si>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</si>
  <si>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</si>
  <si>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</si>
  <si>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</si>
  <si>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</si>
  <si>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</si>
  <si>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</si>
  <si>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</si>
  <si>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</si>
  <si>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</si>
  <si>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</si>
  <si>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</si>
  <si>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</si>
  <si>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</si>
  <si>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</si>
  <si>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</si>
  <si>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</si>
  <si>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</si>
  <si>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</si>
  <si>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</si>
  <si>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</si>
  <si>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</si>
  <si>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</si>
  <si>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</si>
  <si>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</si>
  <si>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</si>
  <si>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</si>
  <si>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</si>
  <si>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</si>
  <si>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</si>
  <si>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</si>
  <si>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</si>
  <si>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</si>
  <si>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</si>
  <si>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</si>
  <si>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</si>
  <si>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</si>
  <si>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</si>
  <si>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</si>
  <si>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</si>
  <si>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</si>
  <si>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</si>
  <si>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</si>
  <si>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</si>
  <si>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</si>
  <si>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</si>
  <si>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</si>
  <si>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</si>
  <si>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</si>
  <si>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</si>
  <si>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</si>
  <si>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</si>
  <si>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</si>
  <si>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</si>
  <si>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</si>
  <si>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</si>
  <si>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</si>
  <si>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</si>
  <si>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</si>
  <si>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</si>
  <si>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</si>
  <si>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</si>
  <si>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</si>
  <si>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</si>
  <si>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</si>
  <si>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</si>
  <si>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</si>
  <si>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</si>
  <si>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</si>
  <si>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</si>
  <si>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</si>
  <si>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</si>
  <si>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</si>
  <si>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</si>
  <si>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</si>
  <si>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</si>
  <si>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</si>
  <si>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</si>
  <si>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</si>
  <si>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</si>
  <si>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</si>
  <si>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</si>
  <si>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</si>
  <si>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</si>
  <si>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</si>
  <si>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</si>
  <si>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</si>
  <si>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</si>
  <si>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</si>
  <si>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</si>
  <si>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</si>
  <si>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</si>
  <si>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</si>
  <si>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</si>
  <si>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</si>
  <si>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</si>
  <si>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</si>
  <si>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</si>
  <si>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</si>
  <si>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</si>
  <si>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</si>
  <si>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</si>
  <si>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</si>
  <si>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</si>
  <si>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</si>
  <si>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</si>
  <si>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</si>
  <si>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</si>
  <si>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</si>
  <si>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</si>
  <si>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</si>
  <si>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</si>
  <si>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</si>
  <si>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</si>
  <si>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</si>
  <si>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</si>
  <si>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</si>
  <si>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</si>
  <si>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</si>
  <si>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</si>
  <si>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</si>
  <si>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</si>
  <si>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</si>
  <si>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</si>
  <si>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</si>
  <si>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</si>
  <si>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</si>
  <si>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</si>
  <si>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</si>
  <si>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</si>
  <si>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</si>
  <si>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</si>
  <si>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</si>
  <si>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</si>
  <si>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</si>
  <si>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</si>
  <si>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</si>
  <si>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</si>
  <si>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</si>
  <si>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</si>
  <si>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</si>
  <si>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</si>
  <si>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</si>
  <si>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</si>
  <si>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</si>
  <si>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</si>
  <si>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</si>
  <si>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</si>
  <si>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</si>
  <si>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</si>
  <si>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</si>
  <si>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</si>
  <si>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</si>
  <si>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</si>
  <si>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</si>
  <si>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</si>
  <si>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</si>
  <si>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</si>
  <si>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</si>
  <si>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</si>
  <si>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</si>
  <si>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</si>
  <si>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</si>
  <si>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</si>
  <si>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</si>
  <si>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</si>
  <si>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</si>
  <si>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</si>
  <si>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</si>
  <si>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</si>
  <si>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</si>
  <si>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</si>
  <si>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</si>
  <si>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</si>
  <si>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</si>
  <si>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</si>
  <si>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</si>
  <si>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</si>
  <si>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</si>
  <si>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</si>
  <si>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</si>
  <si>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</si>
  <si>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</si>
  <si>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</si>
  <si>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</si>
  <si>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</si>
  <si>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</si>
  <si>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</si>
  <si>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</si>
  <si>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</si>
  <si>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</si>
  <si>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</si>
  <si>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</si>
  <si>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</si>
  <si>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</si>
  <si>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</si>
  <si>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</si>
  <si>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</si>
  <si>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</si>
  <si>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</si>
  <si>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</si>
  <si>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</si>
  <si>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</si>
  <si>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</si>
  <si>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</si>
  <si>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</si>
  <si>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</si>
  <si>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</si>
  <si>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</si>
  <si>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</si>
  <si>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</si>
  <si>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</si>
  <si>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</si>
  <si>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</si>
  <si>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</si>
  <si>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</si>
  <si>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</si>
  <si>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</si>
  <si>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</si>
  <si>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</si>
  <si>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</si>
  <si>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</si>
  <si>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</si>
  <si>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</si>
  <si>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</si>
  <si>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</si>
  <si>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</si>
  <si>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</si>
  <si>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</si>
  <si>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</si>
  <si>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</si>
  <si>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</si>
  <si>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</si>
  <si>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</si>
  <si>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</si>
  <si>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</si>
  <si>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</si>
  <si>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</si>
  <si>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</si>
  <si>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</si>
  <si>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</si>
  <si>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</si>
  <si>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</si>
  <si>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</si>
  <si>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</si>
  <si>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</si>
  <si>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</si>
  <si>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</si>
  <si>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</si>
  <si>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</si>
  <si>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</si>
  <si>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</si>
  <si>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</si>
  <si>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</si>
  <si>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</si>
  <si>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</si>
  <si>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</si>
  <si>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</si>
  <si>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</si>
  <si>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</si>
  <si>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</si>
  <si>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</si>
  <si>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</si>
  <si>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</si>
  <si>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</si>
  <si>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</si>
  <si>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</si>
  <si>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</si>
  <si>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</si>
  <si>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</si>
  <si>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</si>
  <si>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</si>
  <si>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</si>
  <si>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</si>
  <si>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</si>
  <si>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</si>
  <si>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</si>
  <si>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</si>
  <si>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</si>
  <si>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</si>
  <si>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</si>
  <si>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</si>
  <si>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</si>
  <si>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</si>
  <si>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</si>
  <si>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</si>
  <si>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</si>
  <si>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</si>
  <si>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</si>
  <si>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</si>
  <si>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</si>
  <si>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</si>
  <si>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</si>
  <si>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</si>
  <si>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</si>
  <si>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</si>
  <si>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</si>
  <si>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</si>
  <si>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</si>
  <si>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</si>
  <si>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</si>
  <si>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</si>
  <si>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</si>
  <si>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</si>
  <si>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</si>
  <si>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</si>
  <si>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</si>
  <si>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</si>
  <si>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</si>
  <si>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</si>
  <si>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</si>
  <si>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</si>
  <si>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</si>
  <si>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</si>
  <si>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</si>
  <si>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</si>
  <si>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</si>
  <si>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</si>
  <si>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</si>
  <si>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</si>
  <si>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</si>
  <si>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</si>
  <si>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</si>
  <si>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</si>
  <si>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</si>
  <si>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</si>
  <si>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</si>
  <si>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</si>
  <si>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</si>
  <si>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</si>
  <si>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</si>
  <si>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</si>
  <si>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</si>
  <si>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</si>
  <si>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</si>
  <si>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</si>
  <si>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</si>
  <si>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</si>
  <si>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</si>
  <si>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</si>
  <si>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</si>
  <si>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</si>
  <si>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</si>
  <si>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</si>
  <si>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</si>
  <si>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</si>
  <si>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</si>
  <si>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</si>
  <si>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</si>
  <si>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</si>
  <si>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</si>
  <si>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</si>
  <si>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</si>
  <si>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</si>
  <si>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</si>
  <si>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</si>
  <si>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</si>
  <si>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</si>
  <si>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</si>
  <si>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</si>
  <si>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</si>
  <si>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</si>
  <si>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</si>
  <si>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</si>
  <si>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</si>
  <si>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</si>
  <si>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</si>
  <si>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</si>
  <si>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</si>
  <si>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</si>
  <si>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</si>
  <si>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</si>
  <si>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</si>
  <si>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</si>
  <si>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</si>
  <si>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</si>
  <si>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</si>
  <si>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</si>
  <si>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</si>
  <si>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</si>
  <si>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</si>
  <si>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</si>
  <si>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</si>
  <si>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</si>
  <si>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</si>
  <si>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</si>
  <si>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</si>
  <si>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</si>
  <si>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</si>
  <si>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</si>
  <si>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</si>
  <si>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</si>
  <si>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</si>
  <si>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</si>
  <si>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</si>
  <si>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</si>
  <si>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</si>
  <si>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</si>
  <si>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</si>
  <si>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</si>
  <si>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</si>
  <si>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</si>
  <si>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</si>
  <si>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</si>
  <si>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</si>
  <si>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</si>
  <si>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</si>
  <si>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</si>
  <si>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</si>
  <si>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</si>
  <si>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</si>
  <si>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</si>
  <si>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</si>
  <si>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</si>
  <si>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</si>
  <si>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</si>
  <si>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</si>
  <si>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</si>
  <si>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</si>
  <si>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</si>
  <si>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</si>
  <si>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</si>
  <si>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</si>
  <si>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</si>
  <si>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</si>
  <si>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</si>
  <si>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</si>
  <si>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</si>
  <si>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</si>
  <si>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</si>
  <si>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</si>
  <si>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</si>
  <si>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</si>
  <si>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</si>
  <si>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</si>
  <si>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</si>
  <si>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</si>
  <si>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</si>
  <si>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</si>
  <si>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</si>
  <si>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</si>
  <si>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</si>
  <si>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</si>
  <si>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</si>
  <si>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</si>
  <si>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</si>
  <si>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</si>
  <si>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</si>
  <si>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</si>
  <si>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</si>
  <si>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</si>
  <si>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</si>
  <si>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</si>
  <si>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</si>
  <si>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</si>
  <si>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</si>
  <si>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</si>
  <si>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</si>
  <si>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</si>
  <si>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</si>
  <si>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</si>
  <si>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</si>
  <si>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</si>
  <si>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</si>
  <si>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</si>
  <si>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</si>
  <si>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</si>
  <si>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</si>
  <si>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</si>
  <si>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</si>
  <si>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</si>
  <si>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</si>
  <si>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</si>
  <si>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</si>
  <si>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</si>
  <si>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</si>
  <si>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</si>
  <si>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</si>
  <si>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</si>
  <si>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</si>
  <si>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</si>
  <si>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</si>
  <si>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</si>
  <si>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</si>
  <si>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</si>
  <si>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</si>
  <si>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</si>
  <si>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</si>
  <si>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</si>
  <si>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</si>
  <si>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</si>
  <si>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</si>
  <si>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</si>
  <si>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</si>
  <si>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</si>
  <si>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</si>
  <si>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</si>
  <si>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</si>
  <si>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</si>
  <si>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</si>
  <si>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</si>
  <si>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</si>
  <si>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</si>
  <si>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</si>
  <si>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</si>
  <si>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</si>
  <si>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</si>
  <si>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</si>
  <si>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</si>
  <si>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</si>
  <si>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</si>
  <si>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</si>
  <si>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</si>
  <si>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</si>
  <si>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</si>
  <si>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</si>
  <si>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</si>
  <si>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</si>
  <si>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</si>
  <si>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</si>
  <si>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</si>
  <si>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</si>
  <si>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</si>
  <si>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</si>
  <si>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</si>
  <si>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</si>
  <si>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</si>
  <si>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</si>
  <si>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</si>
  <si>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</si>
  <si>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</si>
  <si>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</si>
  <si>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</si>
  <si>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</si>
  <si>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</si>
  <si>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</si>
  <si>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</si>
  <si>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</si>
  <si>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</si>
  <si>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</si>
  <si>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</si>
  <si>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</si>
  <si>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</si>
  <si>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</si>
  <si>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</si>
  <si>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</si>
  <si>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</si>
  <si>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</si>
  <si>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</si>
  <si>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</si>
  <si>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</si>
  <si>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</si>
  <si>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</si>
  <si>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</si>
  <si>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</si>
  <si>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</si>
  <si>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</si>
  <si>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</si>
  <si>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</si>
  <si>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</si>
  <si>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</si>
  <si>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</si>
  <si>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</si>
  <si>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</si>
  <si>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</si>
  <si>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</si>
  <si>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</si>
  <si>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</si>
  <si>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</si>
  <si>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</si>
  <si>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</si>
  <si>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</si>
  <si>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</si>
  <si>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</si>
  <si>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</si>
  <si>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</si>
  <si>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</si>
  <si>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</si>
  <si>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</si>
  <si>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</si>
  <si>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</si>
  <si>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</si>
  <si>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</si>
  <si>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</si>
  <si>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</si>
  <si>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</si>
  <si>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</si>
  <si>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</si>
  <si>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</si>
  <si>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</si>
  <si>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</si>
  <si>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</si>
  <si>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</si>
  <si>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</si>
  <si>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</si>
  <si>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</si>
  <si>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</si>
  <si>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</si>
  <si>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</si>
  <si>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</si>
  <si>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</si>
  <si>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</si>
  <si>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</si>
  <si>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</si>
  <si>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</si>
  <si>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</si>
  <si>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</si>
  <si>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</si>
  <si>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</si>
  <si>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</si>
  <si>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</si>
  <si>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</si>
  <si>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</si>
  <si>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</si>
  <si>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</si>
  <si>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</si>
  <si>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</si>
  <si>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</si>
  <si>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</si>
  <si>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</si>
  <si>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</si>
  <si>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</si>
  <si>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</si>
  <si>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</si>
  <si>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</si>
  <si>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</si>
  <si>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</si>
  <si>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</si>
  <si>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</si>
  <si>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</si>
  <si>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</si>
  <si>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</si>
  <si>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</si>
  <si>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</si>
  <si>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</si>
  <si>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</si>
  <si>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</si>
  <si>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</si>
  <si>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</si>
  <si>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</si>
  <si>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</si>
  <si>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</si>
  <si>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</si>
  <si>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</si>
  <si>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</si>
  <si>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</si>
  <si>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</si>
  <si>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</si>
  <si>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</si>
  <si>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</si>
  <si>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</si>
  <si>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</si>
  <si>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</si>
  <si>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</si>
  <si>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</si>
  <si>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</si>
  <si>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</si>
  <si>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</si>
  <si>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</si>
  <si>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</si>
  <si>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</si>
  <si>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</si>
  <si>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</si>
  <si>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</si>
  <si>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</si>
  <si>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</si>
  <si>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</si>
  <si>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</si>
  <si>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</si>
  <si>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</si>
  <si>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</si>
  <si>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</si>
  <si>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</si>
  <si>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</si>
  <si>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</si>
  <si>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</si>
  <si>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</si>
  <si>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</si>
  <si>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</si>
  <si>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</si>
  <si>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</si>
  <si>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</si>
  <si>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</si>
  <si>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</si>
  <si>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</si>
  <si>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</si>
  <si>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</si>
  <si>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</si>
  <si>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</si>
  <si>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</si>
  <si>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</si>
  <si>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</si>
  <si>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</si>
  <si>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</si>
  <si>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</si>
  <si>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</si>
  <si>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</si>
  <si>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</si>
  <si>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</si>
  <si>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</si>
  <si>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</si>
  <si>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</si>
  <si>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</si>
  <si>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</si>
  <si>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</si>
  <si>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</si>
  <si>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</si>
  <si>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</si>
  <si>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</si>
  <si>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</si>
  <si>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</si>
  <si>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</si>
  <si>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</si>
  <si>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</si>
  <si>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</si>
  <si>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</si>
  <si>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</si>
  <si>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</si>
  <si>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</si>
  <si>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</si>
  <si>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</si>
  <si>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</si>
  <si>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</si>
  <si>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</si>
  <si>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</si>
  <si>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</si>
  <si>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</si>
  <si>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</si>
  <si>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</si>
  <si>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</si>
  <si>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</si>
  <si>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</si>
  <si>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</si>
  <si>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</si>
  <si>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</si>
  <si>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</si>
  <si>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</si>
  <si>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</si>
  <si>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</si>
  <si>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</si>
  <si>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</si>
  <si>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</si>
  <si>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</si>
  <si>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</si>
  <si>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</si>
  <si>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</si>
  <si>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</si>
  <si>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</si>
  <si>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</si>
  <si>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</si>
  <si>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</si>
  <si>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</si>
  <si>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</si>
  <si>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</si>
  <si>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</si>
  <si>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</si>
  <si>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</si>
  <si>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</si>
  <si>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</si>
  <si>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</si>
  <si>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</si>
  <si>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</si>
  <si>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</si>
  <si>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</si>
  <si>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</si>
  <si>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</si>
  <si>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</si>
  <si>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</si>
  <si>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</si>
  <si>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</si>
  <si>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</si>
  <si>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</si>
  <si>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</si>
  <si>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</si>
  <si>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</si>
  <si>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</si>
  <si>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</si>
  <si>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</si>
  <si>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</si>
  <si>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</si>
  <si>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</si>
  <si>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</si>
  <si>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</si>
  <si>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</si>
  <si>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</si>
  <si>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</si>
  <si>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</si>
  <si>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</si>
  <si>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</si>
  <si>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</si>
  <si>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</si>
  <si>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</si>
  <si>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</si>
  <si>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</si>
  <si>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</si>
  <si>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</si>
  <si>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</si>
  <si>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</si>
  <si>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</si>
  <si>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</si>
  <si>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</si>
  <si>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</si>
  <si>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</si>
  <si>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</si>
  <si>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</si>
  <si>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</si>
  <si>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</si>
  <si>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</si>
  <si>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</si>
  <si>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</si>
  <si>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</si>
  <si>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</si>
  <si>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</si>
  <si>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</si>
  <si>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</si>
  <si>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</si>
  <si>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</si>
  <si>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</si>
  <si>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</si>
  <si>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</si>
  <si>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</si>
  <si>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</si>
  <si>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</si>
  <si>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</si>
  <si>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</si>
  <si>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</si>
  <si>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</si>
  <si>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</si>
  <si>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</si>
  <si>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</si>
  <si>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</si>
  <si>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</si>
  <si>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</si>
  <si>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</si>
  <si>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</si>
  <si>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</si>
  <si>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</si>
  <si>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</si>
  <si>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</si>
  <si>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</si>
  <si>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</si>
  <si>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</si>
  <si>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</si>
  <si>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</si>
  <si>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</si>
  <si>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</si>
  <si>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</si>
  <si>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</si>
  <si>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</si>
  <si>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</si>
  <si>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</si>
  <si>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</si>
  <si>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</si>
  <si>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</si>
  <si>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</si>
  <si>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</si>
  <si>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</si>
  <si>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</si>
  <si>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</si>
  <si>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</si>
  <si>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</si>
  <si>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</si>
  <si>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</si>
  <si>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</si>
  <si>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</si>
  <si>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</si>
  <si>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</si>
  <si>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</si>
  <si>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</si>
  <si>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</si>
  <si>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</si>
  <si>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</si>
  <si>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</si>
  <si>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</si>
  <si>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</si>
  <si>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</si>
  <si>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</si>
  <si>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</si>
  <si>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</si>
  <si>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</si>
  <si>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</si>
  <si>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</si>
  <si>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</si>
  <si>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</si>
  <si>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</si>
  <si>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</si>
  <si>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</si>
  <si>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</si>
  <si>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</si>
  <si>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</si>
  <si>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</si>
  <si>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</si>
  <si>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</si>
  <si>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</si>
  <si>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</si>
  <si>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</si>
  <si>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</si>
  <si>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</si>
  <si>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</si>
  <si>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</si>
  <si>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</si>
  <si>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</si>
  <si>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</si>
  <si>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</si>
  <si>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</si>
  <si>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</si>
  <si>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</si>
  <si>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</si>
  <si>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</si>
  <si>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</si>
  <si>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</si>
  <si>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</si>
  <si>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</si>
  <si>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</si>
  <si>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</si>
  <si>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</si>
  <si>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</si>
  <si>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</si>
  <si>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</si>
  <si>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</si>
  <si>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</si>
  <si>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</si>
  <si>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</si>
  <si>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</si>
  <si>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</si>
  <si>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</si>
  <si>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</si>
  <si>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</si>
  <si>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</si>
  <si>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</si>
  <si>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</si>
  <si>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</si>
  <si>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</si>
  <si>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</si>
  <si>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</si>
  <si>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</si>
  <si>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</si>
  <si>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</si>
  <si>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</si>
  <si>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</si>
  <si>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</si>
  <si>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</si>
  <si>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</si>
  <si>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</si>
  <si>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</si>
  <si>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</si>
  <si>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</si>
  <si>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</si>
  <si>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</si>
  <si>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</si>
  <si>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</si>
  <si>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</si>
  <si>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</si>
  <si>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</si>
  <si>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</si>
  <si>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</si>
  <si>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</si>
  <si>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</si>
  <si>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</si>
  <si>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</si>
  <si>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</si>
  <si>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</si>
  <si>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</si>
  <si>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</si>
  <si>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</si>
  <si>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</si>
  <si>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</si>
  <si>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</si>
  <si>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</si>
  <si>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</si>
  <si>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</si>
  <si>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</si>
  <si>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</si>
  <si>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</si>
  <si>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</si>
  <si>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</si>
  <si>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</si>
  <si>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</si>
  <si>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</si>
  <si>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</si>
  <si>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</si>
  <si>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</si>
  <si>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</si>
  <si>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</si>
  <si>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</si>
  <si>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</si>
  <si>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</si>
  <si>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</si>
  <si>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</si>
  <si>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</si>
  <si>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</si>
  <si>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</si>
  <si>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</si>
  <si>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</si>
  <si>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</si>
  <si>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</si>
  <si>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</si>
  <si>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</si>
  <si>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</si>
  <si>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</si>
  <si>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</si>
  <si>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</si>
  <si>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</si>
  <si>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</si>
  <si>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</si>
  <si>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</si>
  <si>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</si>
  <si>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</si>
  <si>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</si>
  <si>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</si>
  <si>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</si>
  <si>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</si>
  <si>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</si>
  <si>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</si>
  <si>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</si>
  <si>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</si>
  <si>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</si>
  <si>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</si>
  <si>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</si>
  <si>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</si>
  <si>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</si>
  <si>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</si>
  <si>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</si>
  <si>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</si>
  <si>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</si>
  <si>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</si>
  <si>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</si>
  <si>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</si>
  <si>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</si>
  <si>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</si>
  <si>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</si>
  <si>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</si>
  <si>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</si>
  <si>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</si>
  <si>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</si>
  <si>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</si>
  <si>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</si>
  <si>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</si>
  <si>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</si>
  <si>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</si>
  <si>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</si>
  <si>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</si>
  <si>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</si>
  <si>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</si>
  <si>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</si>
  <si>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</si>
  <si>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</si>
  <si>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</si>
  <si>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</si>
  <si>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</si>
  <si>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</si>
  <si>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</si>
  <si>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</si>
  <si>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</si>
  <si>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</si>
  <si>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</si>
  <si>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</si>
  <si>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</si>
  <si>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</si>
  <si>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</si>
  <si>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</si>
  <si>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</si>
  <si>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</si>
  <si>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</si>
  <si>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</si>
  <si>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</si>
  <si>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</si>
  <si>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</si>
  <si>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</si>
  <si>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</si>
  <si>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</si>
  <si>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</si>
  <si>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</si>
  <si>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</si>
  <si>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</si>
  <si>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</si>
  <si>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</si>
  <si>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</si>
  <si>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</si>
  <si>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</si>
  <si>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</si>
  <si>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</si>
  <si>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</si>
  <si>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</si>
  <si>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</si>
  <si>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</si>
  <si>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</si>
  <si>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</si>
  <si>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</si>
  <si>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</si>
  <si>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</si>
  <si>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</si>
  <si>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</si>
  <si>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</si>
  <si>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</si>
  <si>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</si>
  <si>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</si>
  <si>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</si>
  <si>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</si>
  <si>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</si>
  <si>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</si>
  <si>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</si>
  <si>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</si>
  <si>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</si>
  <si>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</si>
  <si>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</si>
  <si>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</si>
  <si>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</si>
  <si>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</si>
  <si>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</si>
  <si>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</si>
  <si>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</si>
  <si>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</si>
  <si>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</si>
  <si>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</si>
  <si>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</si>
  <si>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</si>
  <si>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</si>
  <si>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</si>
  <si>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</si>
  <si>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</si>
  <si>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</si>
  <si>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</si>
  <si>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</si>
  <si>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</si>
  <si>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</si>
  <si>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</si>
  <si>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</si>
  <si>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</si>
  <si>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</si>
  <si>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</si>
  <si>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</si>
  <si>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</si>
  <si>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</si>
  <si>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</si>
  <si>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</si>
  <si>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</si>
  <si>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</si>
  <si>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</si>
  <si>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</si>
  <si>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</si>
  <si>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</si>
  <si>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</si>
  <si>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</si>
  <si>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</si>
  <si>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</si>
  <si>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</si>
  <si>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</si>
  <si>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</si>
  <si>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</si>
  <si>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</si>
  <si>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</si>
  <si>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</si>
  <si>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</si>
  <si>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</si>
  <si>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</si>
  <si>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</si>
  <si>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</si>
  <si>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</si>
  <si>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</si>
  <si>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</si>
  <si>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</si>
  <si>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</si>
  <si>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</si>
  <si>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</si>
  <si>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</si>
  <si>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</si>
  <si>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</si>
  <si>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</si>
  <si>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</si>
  <si>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</si>
  <si>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</si>
  <si>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</si>
  <si>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</si>
  <si>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</si>
  <si>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</si>
  <si>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</si>
  <si>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</si>
  <si>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</si>
  <si>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</si>
  <si>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</si>
  <si>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</si>
  <si>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</si>
  <si>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</si>
  <si>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</si>
  <si>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</si>
  <si>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</si>
  <si>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</si>
  <si>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</si>
  <si>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</si>
  <si>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</si>
  <si>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</si>
  <si>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</si>
  <si>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</si>
  <si>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</si>
  <si>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</si>
  <si>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</si>
  <si>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</si>
  <si>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</si>
  <si>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</si>
  <si>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</si>
  <si>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</si>
  <si>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</si>
  <si>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</si>
  <si>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</si>
  <si>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</si>
  <si>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</si>
  <si>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</si>
  <si>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</si>
  <si>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</si>
  <si>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</si>
  <si>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</si>
  <si>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</si>
  <si>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</si>
  <si>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</si>
  <si>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</si>
  <si>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</si>
  <si>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</si>
  <si>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</si>
  <si>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</si>
  <si>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</si>
  <si>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</si>
  <si>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</si>
  <si>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</si>
  <si>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</si>
  <si>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</si>
  <si>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</si>
  <si>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</si>
  <si>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</si>
  <si>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</si>
  <si>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</si>
  <si>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</si>
  <si>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</si>
  <si>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</si>
  <si>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</si>
  <si>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</si>
  <si>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</si>
  <si>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</si>
  <si>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</si>
  <si>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</si>
  <si>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</si>
  <si>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</si>
  <si>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</si>
  <si>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</si>
  <si>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</si>
  <si>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</si>
  <si>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</si>
  <si>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</si>
  <si>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</si>
  <si>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</si>
  <si>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</si>
  <si>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</si>
  <si>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</si>
  <si>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</si>
  <si>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</si>
  <si>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</si>
  <si>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</si>
  <si>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</si>
  <si>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</si>
  <si>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</si>
  <si>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</si>
  <si>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</si>
  <si>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</si>
  <si>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</si>
  <si>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</si>
  <si>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</si>
  <si>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</si>
  <si>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</si>
  <si>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</si>
  <si>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</si>
  <si>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</si>
  <si>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</si>
  <si>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</si>
  <si>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</si>
  <si>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</si>
  <si>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</si>
  <si>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</si>
  <si>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</si>
  <si>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</si>
  <si>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</si>
  <si>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</si>
  <si>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</si>
  <si>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</si>
  <si>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</si>
  <si>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</si>
  <si>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</si>
  <si>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</si>
  <si>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</si>
  <si>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</si>
  <si>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</si>
  <si>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</si>
  <si>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</si>
  <si>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</si>
  <si>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</si>
  <si>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</si>
  <si>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</si>
  <si>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</si>
  <si>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</si>
  <si>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</si>
  <si>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</si>
  <si>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</si>
  <si>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</si>
  <si>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</si>
  <si>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</si>
  <si>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</si>
  <si>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</si>
  <si>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</si>
  <si>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</si>
  <si>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</si>
  <si>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</si>
  <si>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</si>
  <si>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</si>
  <si>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</si>
  <si>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</si>
  <si>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</si>
  <si>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</si>
  <si>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</si>
  <si>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</si>
  <si>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</si>
  <si>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</si>
  <si>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</si>
  <si>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</si>
  <si>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</si>
  <si>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</si>
  <si>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</si>
  <si>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</si>
  <si>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</si>
  <si>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</si>
  <si>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</si>
  <si>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</si>
  <si>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</si>
  <si>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</si>
  <si>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</si>
  <si>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</si>
  <si>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</si>
  <si>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</si>
  <si>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</si>
  <si>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</si>
  <si>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</si>
  <si>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</si>
  <si>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</si>
  <si>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</si>
  <si>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</si>
  <si>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</si>
  <si>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</si>
  <si>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</si>
  <si>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</si>
  <si>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</si>
  <si>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</si>
  <si>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</si>
  <si>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</si>
  <si>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</si>
  <si>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</si>
  <si>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</si>
  <si>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</si>
  <si>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</si>
  <si>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</si>
  <si>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</si>
  <si>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</si>
  <si>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</si>
  <si>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</si>
  <si>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</si>
  <si>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</si>
  <si>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</si>
  <si>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</si>
  <si>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</si>
  <si>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</si>
  <si>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</si>
  <si>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</si>
  <si>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</si>
  <si>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</si>
  <si>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</si>
  <si>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</si>
  <si>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</si>
  <si>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</si>
  <si>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</si>
  <si>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</si>
  <si>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</si>
  <si>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</si>
  <si>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</si>
  <si>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</si>
  <si>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</si>
  <si>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</si>
  <si>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</si>
  <si>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</si>
  <si>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</si>
  <si>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</si>
  <si>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</si>
  <si>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</si>
  <si>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</si>
  <si>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</si>
  <si>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</si>
  <si>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</si>
  <si>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</si>
  <si>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</si>
  <si>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</si>
  <si>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</si>
  <si>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</si>
  <si>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</si>
  <si>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</si>
  <si>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</si>
  <si>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</si>
  <si>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</si>
  <si>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</si>
  <si>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</si>
  <si>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</si>
  <si>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</si>
  <si>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</si>
  <si>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</si>
  <si>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</si>
  <si>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</si>
  <si>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</si>
  <si>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</si>
  <si>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</si>
  <si>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</si>
  <si>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</si>
  <si>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</si>
  <si>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</si>
  <si>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</si>
  <si>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</si>
  <si>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</si>
  <si>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</si>
  <si>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</si>
  <si>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</si>
  <si>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</si>
  <si>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</si>
  <si>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</si>
  <si>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</si>
  <si>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</si>
  <si>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</si>
  <si>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</si>
  <si>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</si>
  <si>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</si>
  <si>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</si>
  <si>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</si>
  <si>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</si>
  <si>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</si>
  <si>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</si>
  <si>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</si>
  <si>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</si>
  <si>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</si>
  <si>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</si>
  <si>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</si>
  <si>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</si>
  <si>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</si>
  <si>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</si>
  <si>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</si>
  <si>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</si>
  <si>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</si>
  <si>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</si>
  <si>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</si>
  <si>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</si>
  <si>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</si>
  <si>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</si>
  <si>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</si>
  <si>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</si>
  <si>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</si>
  <si>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</si>
  <si>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</si>
  <si>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</si>
  <si>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</si>
  <si>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</si>
  <si>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</si>
  <si>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</si>
  <si>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</si>
  <si>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</si>
  <si>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</si>
  <si>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</si>
  <si>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</si>
  <si>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</si>
  <si>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</si>
  <si>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</si>
  <si>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</si>
  <si>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</si>
  <si>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</si>
  <si>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</si>
  <si>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</si>
  <si>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</si>
  <si>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</si>
  <si>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</si>
  <si>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</si>
  <si>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</si>
  <si>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</si>
  <si>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</si>
  <si>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</si>
  <si>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</si>
  <si>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</si>
  <si>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</si>
  <si>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</si>
  <si>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</si>
  <si>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</si>
  <si>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</si>
  <si>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</si>
  <si>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</si>
  <si>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</si>
  <si>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</si>
  <si>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</si>
  <si>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</si>
  <si>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</si>
  <si>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</si>
  <si>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</si>
  <si>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</si>
  <si>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</si>
  <si>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</si>
  <si>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</si>
  <si>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</si>
  <si>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</si>
  <si>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</si>
  <si>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</si>
  <si>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</si>
  <si>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</si>
  <si>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</si>
  <si>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</si>
  <si>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</si>
  <si>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</si>
  <si>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</si>
  <si>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</si>
  <si>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</si>
  <si>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</si>
  <si>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</si>
  <si>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</si>
  <si>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</si>
  <si>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</si>
  <si>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</si>
  <si>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</si>
  <si>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</si>
  <si>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</si>
  <si>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</si>
  <si>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</si>
  <si>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</si>
  <si>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</si>
  <si>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</si>
  <si>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</si>
  <si>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</si>
  <si>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</si>
  <si>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</si>
  <si>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</si>
  <si>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</si>
  <si>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</si>
  <si>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</si>
  <si>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</si>
  <si>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</si>
  <si>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</si>
  <si>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</si>
  <si>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</si>
  <si>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</si>
  <si>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</si>
  <si>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</si>
  <si>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</si>
  <si>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</si>
  <si>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</si>
  <si>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</si>
  <si>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</si>
  <si>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</si>
  <si>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</si>
  <si>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</si>
  <si>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</si>
  <si>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</si>
  <si>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</si>
  <si>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</si>
  <si>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</si>
  <si>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</si>
  <si>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</si>
  <si>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</si>
  <si>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</si>
  <si>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</si>
  <si>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</si>
  <si>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</si>
  <si>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</si>
  <si>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</si>
  <si>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</si>
  <si>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</si>
  <si>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</si>
  <si>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</si>
  <si>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</si>
  <si>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</si>
  <si>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</si>
  <si>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</si>
  <si>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</si>
  <si>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</si>
  <si>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</si>
  <si>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</si>
  <si>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</si>
  <si>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</si>
  <si>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</si>
  <si>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</si>
  <si>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</si>
  <si>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</si>
  <si>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</si>
  <si>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</si>
  <si>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</si>
  <si>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</si>
  <si>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</si>
  <si>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</si>
  <si>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</si>
  <si>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</si>
  <si>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</si>
  <si>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</si>
  <si>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</si>
  <si>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</si>
  <si>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</si>
  <si>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</si>
  <si>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</si>
  <si>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</si>
  <si>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</si>
  <si>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</si>
  <si>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</si>
  <si>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</si>
  <si>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</si>
  <si>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</si>
  <si>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</si>
  <si>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</si>
  <si>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</si>
  <si>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</si>
  <si>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</si>
  <si>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</si>
  <si>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</si>
  <si>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</si>
  <si>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</si>
  <si>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</si>
  <si>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</si>
  <si>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</si>
  <si>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</si>
  <si>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</si>
  <si>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</si>
  <si>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</si>
  <si>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</si>
  <si>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</si>
  <si>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</si>
  <si>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</si>
  <si>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</si>
  <si>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</si>
  <si>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</si>
  <si>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</si>
  <si>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</si>
  <si>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</si>
  <si>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</si>
  <si>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</si>
  <si>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</si>
  <si>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</si>
  <si>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</si>
  <si>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</si>
  <si>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</si>
  <si>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</si>
  <si>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</si>
  <si>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</si>
  <si>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</si>
  <si>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</si>
  <si>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</si>
  <si>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</si>
  <si>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</si>
  <si>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</si>
  <si>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</si>
  <si>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</si>
  <si>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</si>
  <si>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</si>
  <si>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</si>
  <si>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</si>
  <si>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</si>
  <si>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</si>
  <si>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</si>
  <si>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</si>
  <si>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</si>
  <si>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</si>
  <si>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</si>
  <si>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</si>
  <si>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</si>
  <si>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</si>
  <si>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</si>
  <si>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</si>
  <si>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</si>
  <si>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</si>
  <si>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</si>
  <si>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</si>
  <si>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</si>
  <si>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</si>
  <si>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</si>
  <si>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</si>
  <si>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</si>
  <si>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</si>
  <si>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</si>
  <si>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</si>
  <si>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</si>
  <si>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</si>
  <si>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</si>
  <si>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</si>
  <si>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</si>
  <si>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</si>
  <si>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</si>
  <si>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</si>
  <si>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</si>
  <si>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</si>
  <si>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</si>
  <si>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</si>
  <si>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</si>
  <si>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</si>
  <si>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</si>
  <si>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</si>
  <si>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</si>
  <si>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</si>
  <si>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</si>
  <si>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</si>
  <si>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</si>
  <si>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</si>
  <si>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</si>
  <si>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</si>
  <si>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</si>
  <si>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</si>
  <si>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</si>
  <si>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</si>
  <si>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</si>
  <si>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</si>
  <si>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</si>
  <si>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</si>
  <si>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</si>
  <si>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</si>
  <si>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</si>
  <si>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</si>
  <si>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</si>
  <si>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</si>
  <si>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</si>
  <si>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</si>
  <si>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</si>
  <si>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</si>
  <si>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</si>
  <si>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</si>
  <si>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</si>
  <si>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</si>
  <si>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</si>
  <si>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</si>
  <si>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</si>
  <si>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</si>
  <si>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</si>
  <si>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</si>
  <si>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</si>
  <si>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</si>
  <si>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</si>
  <si>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</si>
  <si>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</si>
  <si>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</si>
  <si>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</si>
  <si>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</si>
  <si>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</si>
  <si>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</si>
  <si>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</si>
  <si>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</si>
  <si>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</si>
  <si>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</si>
  <si>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</si>
  <si>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</si>
  <si>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</si>
  <si>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</si>
  <si>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</si>
  <si>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</si>
  <si>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</si>
  <si>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</si>
  <si>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</si>
  <si>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</si>
  <si>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</si>
  <si>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</si>
  <si>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</si>
  <si>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</si>
  <si>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</si>
  <si>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</si>
  <si>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</si>
  <si>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</si>
  <si>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</si>
  <si>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</si>
  <si>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</si>
  <si>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</si>
  <si>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</si>
  <si>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</si>
  <si>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</si>
  <si>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</si>
  <si>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</si>
  <si>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</si>
  <si>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</si>
  <si>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</si>
  <si>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</si>
  <si>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</si>
  <si>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</si>
  <si>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</si>
  <si>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</si>
  <si>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</si>
  <si>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</si>
  <si>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</si>
  <si>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</si>
  <si>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</si>
  <si>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</si>
  <si>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</si>
  <si>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</si>
  <si>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</si>
  <si>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</si>
  <si>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</si>
  <si>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</si>
  <si>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</si>
  <si>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</si>
  <si>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</si>
  <si>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</si>
  <si>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</si>
  <si>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</si>
  <si>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</si>
  <si>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</si>
  <si>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</si>
  <si>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</si>
  <si>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</si>
  <si>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</si>
  <si>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</si>
  <si>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</si>
  <si>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</si>
  <si>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</si>
  <si>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</si>
  <si>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</si>
  <si>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</si>
  <si>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</si>
  <si>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</si>
  <si>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</si>
  <si>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</si>
  <si>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</si>
  <si>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</si>
  <si>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</si>
  <si>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</si>
  <si>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</si>
  <si>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</si>
  <si>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</si>
  <si>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</si>
  <si>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</si>
  <si>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</si>
  <si>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</si>
  <si>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</si>
  <si>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</si>
  <si>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</si>
  <si>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</si>
  <si>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</si>
  <si>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</si>
  <si>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</si>
  <si>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</si>
  <si>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</si>
  <si>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</si>
  <si>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</si>
  <si>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</si>
  <si>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</si>
  <si>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</si>
  <si>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</si>
  <si>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</si>
  <si>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</si>
  <si>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</si>
  <si>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</si>
  <si>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</si>
  <si>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</si>
  <si>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</si>
  <si>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</si>
  <si>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</si>
  <si>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</si>
  <si>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</si>
  <si>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</si>
  <si>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</si>
  <si>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</si>
  <si>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</si>
  <si>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</si>
  <si>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</si>
  <si>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</si>
  <si>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</si>
  <si>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</si>
  <si>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</si>
  <si>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</si>
  <si>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</si>
  <si>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</si>
  <si>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</si>
  <si>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</si>
  <si>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</si>
  <si>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</si>
  <si>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</si>
  <si>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</si>
  <si>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</si>
  <si>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</si>
  <si>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</si>
  <si>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</si>
  <si>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</si>
  <si>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</si>
  <si>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</si>
  <si>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</si>
  <si>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</si>
  <si>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</si>
  <si>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</si>
  <si>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</si>
  <si>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</si>
  <si>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</si>
  <si>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</si>
  <si>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</si>
  <si>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</si>
  <si>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</si>
  <si>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</si>
  <si>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</si>
  <si>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</si>
  <si>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</si>
  <si>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</si>
  <si>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</si>
  <si>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</si>
  <si>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</si>
  <si>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</si>
  <si>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</si>
  <si>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</si>
  <si>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</si>
  <si>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</si>
  <si>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</si>
  <si>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</si>
  <si>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</si>
  <si>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</si>
  <si>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</si>
  <si>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</si>
  <si>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</si>
  <si>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</si>
  <si>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</si>
  <si>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</si>
  <si>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</si>
  <si>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</si>
  <si>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</si>
  <si>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</si>
  <si>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</si>
  <si>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</si>
  <si>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</si>
  <si>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</si>
  <si>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</si>
  <si>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</si>
  <si>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</si>
  <si>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</si>
  <si>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</si>
  <si>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</si>
  <si>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</si>
  <si>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</si>
  <si>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</si>
  <si>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</si>
  <si>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</si>
  <si>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</si>
  <si>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</si>
  <si>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</si>
  <si>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</si>
  <si>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</si>
  <si>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</si>
  <si>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</si>
  <si>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</si>
  <si>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</si>
  <si>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</si>
  <si>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</si>
  <si>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</si>
  <si>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</si>
  <si>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</si>
  <si>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</si>
  <si>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</si>
  <si>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</si>
  <si>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</si>
  <si>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</si>
  <si>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</si>
  <si>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</si>
  <si>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</si>
  <si>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</si>
  <si>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</si>
  <si>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</si>
  <si>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</si>
  <si>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</si>
  <si>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</si>
  <si>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</si>
  <si>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</si>
  <si>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</si>
  <si>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</si>
  <si>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</si>
  <si>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</si>
  <si>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</si>
  <si>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</si>
  <si>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</si>
  <si>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</si>
  <si>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</si>
  <si>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</si>
  <si>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</si>
  <si>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</si>
  <si>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</si>
  <si>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</si>
  <si>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</si>
  <si>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</si>
  <si>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</si>
  <si>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</si>
  <si>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</si>
  <si>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</si>
  <si>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</si>
  <si>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</si>
  <si>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</si>
  <si>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</si>
  <si>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</si>
  <si>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</si>
  <si>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</si>
  <si>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</si>
  <si>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</si>
  <si>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</si>
  <si>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</si>
  <si>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</si>
  <si>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</si>
  <si>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</si>
  <si>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</si>
  <si>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</si>
  <si>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</si>
  <si>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</si>
  <si>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</si>
  <si>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</si>
  <si>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</si>
  <si>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</si>
  <si>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</si>
  <si>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</si>
  <si>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</si>
  <si>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</si>
  <si>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</si>
  <si>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</si>
  <si>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</si>
  <si>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</si>
  <si>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</si>
  <si>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</si>
  <si>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</si>
  <si>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</si>
  <si>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</si>
  <si>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</si>
  <si>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</si>
  <si>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</si>
  <si>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</si>
  <si>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</si>
  <si>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</si>
  <si>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</si>
  <si>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</si>
  <si>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</si>
  <si>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</si>
  <si>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</si>
  <si>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</si>
  <si>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</si>
  <si>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</si>
  <si>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</si>
  <si>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</si>
  <si>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</si>
  <si>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</si>
  <si>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</si>
  <si>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</si>
  <si>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</si>
  <si>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</si>
  <si>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</si>
  <si>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</si>
  <si>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</si>
  <si>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</si>
  <si>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</si>
  <si>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</si>
  <si>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</si>
  <si>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</si>
  <si>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</si>
  <si>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</si>
  <si>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</si>
  <si>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</si>
  <si>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</si>
  <si>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</si>
  <si>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</si>
  <si>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</si>
  <si>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</si>
  <si>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</si>
  <si>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</si>
  <si>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</si>
  <si>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</si>
  <si>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</si>
  <si>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</si>
  <si>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</si>
  <si>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</si>
  <si>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</si>
  <si>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</si>
  <si>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</si>
  <si>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</si>
  <si>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</si>
  <si>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</si>
  <si>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</si>
  <si>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</si>
  <si>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</si>
  <si>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</si>
  <si>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</si>
  <si>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</si>
  <si>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</si>
  <si>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</si>
  <si>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</si>
  <si>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</si>
  <si>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</si>
  <si>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</si>
  <si>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</si>
  <si>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</si>
  <si>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</si>
  <si>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</si>
  <si>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</si>
  <si>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</si>
  <si>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</si>
  <si>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</si>
  <si>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</si>
  <si>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</si>
  <si>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</si>
  <si>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</si>
  <si>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</si>
  <si>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</si>
  <si>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</si>
  <si>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</si>
  <si>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</si>
  <si>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</si>
  <si>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</si>
  <si>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</si>
  <si>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</si>
  <si>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</si>
  <si>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</si>
  <si>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</si>
  <si>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</si>
  <si>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</si>
  <si>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</si>
  <si>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</si>
  <si>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</si>
  <si>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</si>
  <si>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</si>
  <si>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</si>
  <si>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</si>
  <si>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</si>
  <si>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</si>
  <si>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</si>
  <si>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</si>
  <si>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</si>
  <si>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</si>
  <si>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</si>
  <si>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</si>
  <si>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</si>
  <si>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</si>
  <si>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</si>
  <si>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</si>
  <si>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</si>
  <si>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</si>
  <si>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</si>
  <si>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</si>
  <si>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</si>
  <si>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</si>
  <si>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</si>
  <si>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</si>
  <si>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</si>
  <si>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</si>
  <si>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</si>
  <si>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</si>
  <si>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</si>
  <si>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</si>
  <si>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</si>
  <si>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</si>
  <si>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</si>
  <si>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</si>
  <si>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</si>
  <si>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</si>
  <si>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</si>
  <si>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</si>
  <si>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</si>
  <si>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</si>
  <si>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</si>
  <si>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</si>
  <si>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</si>
  <si>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</si>
  <si>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</si>
  <si>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</si>
  <si>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</si>
  <si>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</si>
  <si>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</si>
  <si>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</si>
  <si>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</si>
  <si>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</si>
  <si>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</si>
  <si>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</si>
  <si>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</si>
  <si>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</si>
  <si>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</si>
  <si>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</si>
  <si>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</si>
  <si>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</si>
  <si>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</si>
  <si>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</si>
  <si>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</si>
  <si>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</si>
  <si>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</si>
  <si>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</si>
  <si>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</si>
  <si>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</si>
  <si>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</si>
  <si>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</si>
  <si>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</si>
  <si>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</si>
  <si>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</si>
  <si>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</si>
  <si>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</si>
  <si>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</si>
  <si>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</si>
  <si>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</si>
  <si>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</si>
  <si>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</si>
  <si>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</si>
  <si>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</si>
  <si>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</si>
  <si>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</si>
  <si>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</si>
  <si>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</si>
  <si>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</si>
  <si>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</si>
  <si>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</si>
  <si>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</si>
  <si>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</si>
  <si>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</si>
  <si>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</si>
  <si>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</si>
  <si>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</si>
  <si>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</si>
  <si>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</si>
  <si>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</si>
  <si>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</si>
  <si>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</si>
  <si>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</si>
  <si>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</si>
  <si>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</si>
  <si>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</si>
  <si>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</si>
  <si>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</si>
  <si>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</si>
  <si>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</si>
  <si>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</si>
  <si>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</si>
  <si>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</si>
  <si>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</si>
  <si>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</si>
  <si>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</si>
  <si>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</si>
  <si>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</si>
  <si>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</si>
  <si>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</si>
  <si>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</si>
  <si>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</si>
  <si>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</si>
  <si>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</si>
  <si>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</si>
  <si>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</si>
  <si>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</si>
  <si>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</si>
  <si>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</si>
  <si>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</si>
  <si>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</si>
  <si>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</si>
  <si>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</si>
  <si>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</si>
  <si>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</si>
  <si>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</si>
  <si>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</si>
  <si>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</si>
  <si>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</si>
  <si>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</si>
  <si>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</si>
  <si>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</si>
  <si>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</si>
  <si>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</si>
  <si>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</si>
  <si>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</si>
  <si>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</si>
  <si>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</si>
  <si>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</si>
  <si>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</si>
  <si>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</si>
  <si>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</si>
  <si>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</si>
  <si>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</si>
  <si>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</si>
  <si>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</si>
  <si>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</si>
  <si>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</si>
  <si>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</si>
  <si>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</si>
  <si>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</si>
  <si>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</si>
  <si>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</si>
  <si>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</si>
  <si>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</si>
  <si>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</si>
  <si>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</si>
  <si>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</si>
  <si>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</si>
  <si>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</si>
  <si>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</si>
  <si>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</si>
  <si>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</si>
  <si>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</si>
  <si>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</si>
  <si>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</si>
  <si>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</si>
  <si>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</si>
  <si>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</si>
  <si>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</si>
  <si>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</si>
  <si>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</si>
  <si>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</si>
  <si>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</si>
  <si>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</si>
  <si>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</si>
  <si>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</si>
  <si>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</si>
  <si>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</si>
  <si>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</si>
  <si>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</si>
  <si>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</si>
  <si>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</si>
  <si>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</si>
  <si>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</si>
  <si>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</si>
  <si>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</si>
  <si>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</si>
  <si>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</si>
  <si>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</si>
  <si>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</si>
  <si>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</si>
  <si>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</si>
  <si>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</si>
  <si>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</si>
  <si>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</si>
  <si>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</si>
  <si>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</si>
  <si>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</si>
  <si>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</si>
  <si>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</si>
  <si>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</si>
  <si>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</si>
  <si>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</si>
  <si>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</si>
  <si>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</si>
  <si>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</si>
  <si>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</si>
  <si>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</si>
  <si>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</si>
  <si>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</si>
  <si>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</si>
  <si>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</si>
  <si>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</si>
  <si>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</si>
  <si>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</si>
  <si>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</si>
  <si>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</si>
  <si>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</si>
  <si>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</si>
  <si>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</si>
  <si>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</si>
  <si>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</si>
  <si>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</si>
  <si>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</si>
  <si>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</si>
  <si>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</si>
  <si>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</si>
  <si>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</si>
  <si>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</si>
  <si>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</si>
  <si>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</si>
  <si>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</si>
  <si>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</si>
  <si>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</si>
  <si>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</si>
  <si>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</si>
  <si>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</si>
  <si>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</si>
  <si>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</si>
  <si>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</si>
  <si>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</si>
  <si>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</si>
  <si>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</si>
  <si>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</si>
  <si>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</si>
  <si>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</si>
  <si>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</si>
  <si>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</si>
  <si>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</si>
  <si>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</si>
  <si>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</si>
  <si>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</si>
  <si>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</si>
  <si>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</si>
  <si>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</si>
  <si>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</si>
  <si>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</si>
  <si>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</si>
  <si>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</si>
  <si>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</si>
  <si>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</si>
  <si>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</si>
  <si>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</si>
  <si>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</si>
  <si>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</si>
  <si>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</si>
  <si>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</si>
  <si>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</si>
  <si>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</si>
  <si>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</si>
  <si>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</si>
  <si>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</si>
  <si>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</si>
  <si>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</si>
  <si>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</si>
  <si>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</si>
  <si>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</si>
  <si>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</si>
  <si>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</si>
  <si>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</si>
  <si>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</si>
  <si>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</si>
  <si>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</si>
  <si>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</si>
  <si>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</si>
  <si>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</si>
  <si>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</si>
  <si>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</si>
  <si>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</si>
  <si>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</si>
  <si>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</si>
  <si>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</si>
  <si>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</si>
  <si>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</si>
  <si>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</si>
  <si>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</si>
  <si>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</si>
  <si>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</si>
  <si>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</si>
  <si>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</si>
  <si>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</si>
  <si>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</si>
  <si>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</si>
  <si>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</si>
  <si>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</si>
  <si>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</si>
  <si>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</si>
  <si>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</si>
  <si>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</si>
  <si>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</si>
  <si>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</si>
  <si>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</si>
  <si>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</si>
  <si>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</si>
  <si>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</si>
  <si>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</si>
  <si>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</si>
  <si>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</si>
  <si>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</si>
  <si>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</si>
  <si>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</si>
  <si>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</si>
  <si>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</si>
  <si>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</si>
  <si>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</si>
  <si>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</si>
  <si>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</si>
  <si>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</si>
  <si>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</si>
  <si>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</si>
  <si>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</si>
  <si>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</si>
  <si>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</si>
  <si>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</si>
  <si>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</si>
  <si>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</si>
  <si>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</si>
  <si>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</si>
  <si>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</si>
  <si>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</si>
  <si>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</si>
  <si>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</si>
  <si>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</si>
  <si>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</si>
  <si>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</si>
  <si>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</si>
  <si>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</si>
  <si>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</si>
  <si>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</si>
  <si>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</si>
  <si>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</si>
  <si>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</si>
  <si>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</si>
  <si>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</si>
  <si>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</si>
  <si>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</si>
  <si>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</si>
  <si>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</si>
  <si>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</si>
  <si>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</si>
  <si>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</si>
  <si>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</si>
  <si>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</si>
  <si>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</si>
  <si>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</si>
  <si>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</si>
  <si>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</si>
  <si>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</si>
  <si>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</si>
  <si>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</si>
  <si>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</si>
  <si>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</si>
  <si>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</si>
  <si>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</si>
  <si>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</si>
  <si>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</si>
  <si>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</si>
  <si>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</si>
  <si>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</si>
  <si>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</si>
  <si>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</si>
  <si>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</si>
  <si>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</si>
  <si>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</si>
  <si>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</si>
  <si>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</si>
  <si>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</si>
  <si>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</si>
  <si>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</si>
  <si>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</si>
  <si>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</si>
  <si>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</si>
  <si>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</si>
  <si>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</si>
  <si>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</si>
  <si>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</si>
  <si>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</si>
  <si>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</si>
  <si>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</si>
  <si>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</si>
  <si>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</si>
  <si>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</si>
  <si>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</si>
  <si>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</si>
  <si>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</si>
  <si>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</si>
  <si>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</si>
  <si>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</si>
  <si>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</si>
  <si>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</si>
  <si>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</si>
  <si>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</si>
  <si>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</si>
  <si>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</si>
  <si>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</si>
  <si>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</si>
  <si>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</si>
  <si>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</si>
  <si>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</si>
  <si>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</si>
  <si>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</si>
  <si>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</si>
  <si>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</si>
  <si>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</si>
  <si>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</si>
  <si>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</si>
  <si>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</si>
  <si>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</si>
  <si>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</si>
  <si>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</si>
  <si>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</si>
  <si>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</si>
  <si>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</si>
  <si>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</si>
  <si>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</si>
  <si>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</si>
  <si>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</si>
  <si>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</si>
  <si>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</si>
  <si>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</si>
  <si>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</si>
  <si>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</si>
  <si>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</si>
  <si>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</si>
  <si>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</si>
  <si>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</si>
  <si>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</si>
  <si>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</si>
  <si>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</si>
  <si>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</si>
  <si>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</si>
  <si>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</si>
  <si>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</si>
  <si>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</si>
  <si>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</si>
  <si>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</si>
  <si>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</si>
  <si>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</si>
  <si>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</si>
  <si>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</si>
  <si>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</si>
  <si>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</si>
  <si>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</si>
  <si>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</si>
  <si>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</si>
  <si>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</si>
  <si>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</si>
  <si>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</si>
  <si>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</si>
  <si>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</si>
  <si>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</si>
  <si>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</si>
  <si>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</si>
  <si>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</si>
  <si>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</si>
  <si>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</si>
  <si>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</si>
  <si>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</si>
  <si>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</si>
  <si>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</si>
  <si>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</si>
  <si>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</si>
  <si>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</si>
  <si>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</si>
  <si>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</si>
  <si>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</si>
  <si>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</si>
  <si>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</si>
  <si>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</si>
  <si>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</si>
  <si>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</si>
  <si>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</si>
  <si>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</si>
  <si>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</si>
  <si>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</si>
  <si>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</si>
  <si>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</si>
  <si>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</si>
  <si>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</si>
  <si>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</si>
  <si>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</si>
  <si>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</si>
  <si>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</si>
  <si>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</si>
  <si>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</si>
  <si>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</si>
  <si>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</si>
  <si>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</si>
  <si>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</si>
  <si>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</si>
  <si>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</si>
  <si>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</si>
  <si>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</si>
  <si>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</si>
  <si>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</si>
  <si>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</si>
  <si>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</si>
  <si>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</si>
  <si>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</si>
  <si>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</si>
  <si>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</si>
  <si>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</si>
  <si>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</si>
  <si>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</si>
  <si>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</si>
  <si>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</si>
  <si>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</si>
  <si>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</si>
  <si>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</si>
  <si>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</si>
  <si>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</si>
  <si>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</si>
  <si>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</si>
  <si>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</si>
  <si>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</si>
  <si>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</si>
  <si>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</si>
  <si>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</si>
  <si>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</si>
  <si>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</si>
  <si>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</si>
  <si>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</si>
  <si>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</si>
  <si>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</si>
  <si>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</si>
  <si>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</si>
  <si>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</si>
  <si>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</si>
  <si>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</si>
  <si>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</si>
  <si>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</si>
  <si>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</si>
  <si>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</si>
  <si>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</si>
  <si>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</si>
  <si>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</si>
  <si>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</si>
  <si>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</si>
  <si>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</si>
  <si>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</si>
  <si>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</si>
  <si>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</si>
  <si>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</si>
  <si>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</si>
  <si>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</si>
  <si>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</si>
  <si>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</si>
  <si>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</si>
  <si>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</si>
  <si>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</si>
  <si>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</si>
  <si>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</si>
  <si>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</si>
  <si>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</si>
  <si>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</si>
  <si>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</si>
  <si>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</si>
  <si>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</si>
  <si>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</si>
  <si>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</si>
  <si>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</si>
  <si>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</si>
  <si>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</si>
  <si>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</si>
  <si>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</si>
  <si>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</si>
  <si>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</si>
  <si>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</si>
  <si>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</si>
  <si>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</si>
  <si>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</si>
  <si>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</si>
  <si>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</si>
  <si>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</si>
  <si>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</si>
  <si>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</si>
  <si>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</si>
  <si>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</si>
  <si>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</si>
  <si>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</si>
  <si>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</si>
  <si>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</si>
  <si>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</si>
  <si>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</si>
  <si>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</si>
  <si>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</si>
  <si>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</si>
  <si>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</si>
  <si>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</si>
  <si>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</si>
  <si>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</si>
  <si>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</si>
  <si>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</si>
  <si>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</si>
  <si>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</si>
  <si>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</si>
  <si>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</si>
  <si>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</si>
  <si>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</si>
  <si>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</si>
  <si>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</si>
  <si>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</si>
  <si>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</si>
  <si>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</si>
  <si>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</si>
  <si>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</si>
  <si>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</si>
  <si>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</si>
  <si>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</si>
  <si>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</si>
  <si>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</si>
  <si>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</si>
  <si>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</si>
  <si>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</si>
  <si>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</si>
  <si>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</si>
  <si>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</si>
  <si>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</si>
  <si>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</si>
  <si>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</si>
  <si>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</si>
  <si>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</si>
  <si>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</si>
  <si>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</si>
  <si>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</si>
  <si>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</si>
  <si>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</si>
  <si>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</si>
  <si>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</si>
  <si>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</si>
  <si>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</si>
  <si>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</si>
  <si>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</si>
  <si>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</si>
  <si>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</si>
  <si>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</si>
  <si>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</si>
  <si>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</si>
  <si>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</si>
  <si>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</si>
  <si>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</si>
  <si>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</si>
  <si>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</si>
  <si>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</si>
  <si>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</si>
  <si>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</si>
  <si>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</si>
  <si>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</si>
  <si>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</si>
  <si>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</si>
  <si>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</si>
  <si>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</si>
  <si>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</si>
  <si>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</si>
  <si>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</si>
  <si>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</si>
  <si>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</si>
  <si>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</si>
  <si>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</si>
  <si>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</si>
  <si>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</si>
  <si>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</si>
  <si>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</si>
  <si>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</si>
  <si>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</si>
  <si>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</si>
  <si>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</si>
  <si>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</si>
  <si>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</si>
  <si>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</si>
  <si>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</si>
  <si>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</si>
  <si>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</si>
  <si>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</si>
  <si>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</si>
  <si>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</si>
  <si>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</si>
  <si>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</si>
  <si>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</si>
  <si>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</si>
  <si>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</si>
  <si>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</si>
  <si>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</si>
  <si>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</si>
  <si>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</si>
  <si>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</si>
  <si>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</si>
  <si>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</si>
  <si>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</si>
  <si>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</si>
  <si>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</si>
  <si>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</si>
  <si>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</si>
  <si>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</si>
  <si>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</si>
  <si>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</si>
  <si>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</si>
  <si>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</si>
  <si>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</si>
  <si>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</si>
  <si>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</si>
  <si>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</si>
  <si>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</si>
  <si>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</si>
  <si>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</si>
  <si>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</si>
  <si>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</si>
  <si>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</si>
  <si>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</si>
  <si>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</si>
  <si>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</si>
  <si>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</si>
  <si>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</si>
  <si>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</si>
  <si>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</si>
  <si>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</si>
  <si>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</si>
  <si>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</si>
  <si>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</si>
  <si>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</si>
  <si>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</si>
  <si>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</si>
  <si>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</si>
  <si>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</si>
  <si>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</si>
  <si>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</si>
  <si>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</si>
  <si>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</si>
  <si>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</si>
  <si>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</si>
  <si>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</si>
  <si>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</si>
  <si>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</si>
  <si>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</si>
  <si>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</si>
  <si>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</si>
  <si>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</si>
  <si>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</si>
  <si>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</si>
  <si>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</si>
  <si>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</si>
  <si>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</si>
  <si>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</si>
  <si>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</si>
  <si>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</si>
  <si>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</si>
  <si>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</si>
  <si>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</si>
  <si>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</si>
  <si>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</si>
  <si>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</si>
  <si>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</si>
  <si>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</si>
  <si>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</si>
  <si>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</si>
  <si>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</si>
  <si>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</si>
  <si>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</si>
  <si>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</si>
  <si>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</si>
  <si>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</si>
  <si>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</si>
  <si>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</si>
  <si>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</si>
  <si>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</si>
  <si>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</si>
  <si>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</si>
  <si>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</si>
  <si>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</si>
  <si>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</si>
  <si>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</si>
  <si>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</si>
  <si>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</si>
  <si>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</si>
  <si>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</si>
  <si>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</si>
  <si>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</si>
  <si>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</si>
  <si>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</si>
  <si>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</si>
  <si>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</si>
  <si>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</si>
  <si>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</si>
  <si>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</si>
  <si>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</si>
  <si>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</si>
  <si>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</si>
  <si>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</si>
  <si>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</si>
  <si>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</si>
  <si>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</si>
  <si>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</si>
  <si>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</si>
  <si>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</si>
  <si>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</si>
  <si>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</si>
  <si>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</si>
  <si>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</si>
  <si>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</si>
  <si>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</si>
  <si>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</si>
  <si>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</si>
  <si>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</si>
  <si>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</si>
  <si>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</si>
  <si>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</si>
  <si>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</si>
  <si>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</si>
  <si>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</si>
  <si>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</si>
  <si>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</si>
  <si>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</si>
  <si>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</si>
  <si>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</si>
  <si>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</si>
  <si>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</si>
  <si>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</si>
  <si>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</si>
  <si>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</si>
  <si>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</si>
  <si>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</si>
  <si>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</si>
  <si>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</si>
  <si>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</si>
  <si>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</si>
  <si>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</si>
  <si>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</si>
  <si>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</si>
  <si>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</si>
  <si>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</si>
  <si>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</si>
  <si>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</si>
  <si>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</si>
  <si>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</si>
  <si>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</si>
  <si>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</si>
  <si>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</si>
  <si>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</si>
  <si>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</si>
  <si>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</si>
  <si>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</si>
  <si>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</si>
  <si>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</si>
  <si>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</si>
  <si>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</si>
  <si>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</si>
  <si>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</si>
  <si>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</si>
  <si>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</si>
  <si>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</si>
  <si>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</si>
  <si>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</si>
  <si>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</si>
  <si>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</si>
  <si>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</si>
  <si>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</si>
  <si>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</si>
  <si>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</si>
  <si>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</si>
  <si>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</si>
  <si>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</si>
  <si>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</si>
  <si>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</si>
  <si>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</si>
  <si>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</si>
  <si>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</si>
  <si>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</si>
  <si>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</si>
  <si>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</si>
  <si>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</si>
  <si>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</si>
  <si>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</si>
  <si>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</si>
  <si>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</si>
  <si>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</si>
  <si>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</si>
  <si>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</si>
  <si>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</si>
  <si>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</si>
  <si>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</si>
  <si>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</si>
  <si>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</si>
  <si>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</si>
  <si>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</si>
  <si>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</si>
  <si>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</si>
  <si>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</si>
  <si>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</si>
  <si>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</si>
  <si>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</si>
  <si>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</si>
  <si>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</si>
  <si>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</si>
  <si>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</si>
  <si>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</si>
  <si>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</si>
  <si>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</si>
  <si>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</si>
  <si>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</si>
  <si>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</si>
  <si>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</si>
  <si>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</si>
  <si>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</si>
  <si>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</si>
  <si>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</si>
  <si>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</si>
  <si>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</si>
  <si>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</si>
  <si>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</si>
  <si>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</si>
  <si>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</si>
  <si>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</si>
  <si>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</si>
  <si>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</si>
  <si>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</si>
  <si>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</si>
  <si>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</si>
  <si>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</si>
  <si>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</si>
  <si>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</si>
  <si>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</si>
  <si>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</si>
  <si>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</si>
  <si>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</si>
  <si>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</si>
  <si>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</si>
  <si>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</si>
  <si>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</si>
  <si>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</si>
  <si>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</si>
  <si>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</si>
  <si>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</si>
  <si>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</si>
  <si>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</si>
  <si>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</si>
  <si>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</si>
  <si>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</si>
  <si>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</si>
  <si>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</si>
  <si>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</si>
  <si>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</si>
  <si>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</si>
  <si>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</si>
  <si>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</si>
  <si>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</si>
  <si>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</si>
  <si>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</si>
  <si>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</si>
  <si>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</si>
  <si>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</si>
  <si>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</si>
  <si>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</si>
  <si>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</si>
  <si>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</si>
  <si>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</si>
  <si>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</si>
  <si>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</si>
  <si>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</si>
  <si>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</si>
  <si>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</si>
  <si>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</si>
  <si>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</si>
  <si>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</si>
  <si>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</si>
  <si>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</si>
  <si>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</si>
  <si>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</si>
  <si>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</si>
  <si>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</si>
  <si>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</si>
  <si>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</si>
  <si>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</si>
  <si>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</si>
  <si>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</si>
  <si>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</si>
  <si>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</si>
  <si>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</si>
  <si>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</si>
  <si>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</si>
  <si>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</si>
  <si>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</si>
  <si>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</si>
  <si>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</si>
  <si>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</si>
  <si>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</si>
  <si>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</si>
  <si>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</si>
  <si>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</si>
  <si>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</si>
  <si>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</si>
  <si>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</si>
  <si>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</si>
  <si>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</si>
  <si>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</si>
  <si>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</si>
  <si>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</si>
  <si>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</si>
  <si>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</si>
  <si>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</si>
  <si>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</si>
  <si>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</si>
  <si>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</si>
  <si>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</si>
  <si>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</si>
  <si>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</si>
  <si>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</si>
  <si>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</si>
  <si>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</si>
  <si>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</si>
  <si>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</si>
  <si>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</si>
  <si>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</si>
  <si>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</si>
  <si>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</si>
  <si>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</si>
  <si>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</si>
  <si>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</si>
  <si>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</si>
  <si>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</si>
  <si>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</si>
  <si>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</si>
  <si>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</si>
  <si>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</si>
  <si>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</si>
  <si>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</si>
  <si>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</si>
  <si>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</si>
  <si>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</si>
  <si>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</si>
  <si>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</si>
  <si>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</si>
  <si>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</si>
  <si>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</si>
  <si>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</si>
  <si>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</si>
  <si>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</si>
  <si>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</si>
  <si>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</si>
  <si>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</si>
  <si>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</si>
  <si>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</si>
  <si>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</si>
  <si>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</si>
  <si>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</si>
  <si>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</si>
  <si>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</si>
  <si>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</si>
  <si>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</si>
  <si>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</si>
  <si>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</si>
  <si>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</si>
  <si>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</si>
  <si>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</si>
  <si>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</si>
  <si>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</si>
  <si>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</si>
  <si>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</si>
  <si>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</si>
  <si>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</si>
  <si>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</si>
  <si>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</si>
  <si>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</si>
  <si>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</si>
  <si>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</si>
  <si>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</si>
  <si>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</si>
  <si>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</si>
  <si>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</si>
  <si>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</si>
  <si>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</si>
  <si>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</si>
  <si>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</si>
  <si>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</si>
  <si>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</si>
  <si>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</si>
  <si>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</si>
  <si>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</si>
  <si>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</si>
  <si>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</si>
  <si>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</si>
  <si>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</si>
  <si>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</si>
  <si>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</si>
  <si>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</si>
  <si>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</si>
  <si>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</si>
  <si>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</si>
  <si>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</si>
  <si>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</si>
  <si>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</si>
  <si>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</si>
  <si>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</si>
  <si>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</si>
  <si>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</si>
  <si>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</si>
  <si>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</si>
  <si>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</si>
  <si>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</si>
  <si>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</si>
  <si>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</si>
  <si>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</si>
  <si>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</si>
  <si>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</si>
  <si>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</si>
  <si>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</si>
  <si>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</si>
  <si>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</si>
  <si>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</si>
  <si>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</si>
  <si>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</si>
  <si>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</si>
  <si>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</si>
  <si>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</si>
  <si>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</si>
  <si>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</si>
  <si>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</si>
  <si>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</si>
  <si>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</si>
  <si>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</si>
  <si>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</si>
  <si>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</si>
  <si>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</si>
  <si>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</si>
  <si>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</si>
  <si>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</si>
  <si>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</si>
  <si>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</si>
  <si>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</si>
  <si>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</si>
  <si>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</si>
  <si>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</si>
  <si>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</si>
  <si>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</si>
  <si>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</si>
  <si>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</si>
  <si>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</si>
  <si>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</si>
  <si>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</si>
  <si>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</si>
  <si>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</si>
  <si>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</si>
  <si>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</si>
  <si>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</si>
  <si>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</si>
  <si>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</si>
  <si>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</si>
  <si>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</si>
  <si>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</si>
  <si>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</si>
  <si>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</si>
  <si>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</si>
  <si>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</si>
  <si>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</si>
  <si>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</si>
  <si>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</si>
  <si>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</si>
  <si>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</si>
  <si>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</si>
  <si>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</si>
  <si>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</si>
  <si>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</si>
  <si>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</si>
  <si>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</si>
  <si>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</si>
  <si>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</si>
  <si>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</si>
  <si>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</si>
  <si>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</si>
  <si>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</si>
  <si>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</si>
  <si>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</si>
  <si>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</si>
  <si>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</si>
  <si>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</si>
  <si>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</si>
  <si>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</si>
  <si>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</si>
  <si>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</si>
  <si>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</si>
  <si>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</si>
  <si>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</si>
  <si>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</si>
  <si>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</si>
  <si>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</si>
  <si>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</si>
  <si>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</si>
  <si>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</si>
  <si>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</si>
  <si>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</si>
  <si>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</si>
  <si>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</si>
  <si>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</si>
  <si>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</si>
  <si>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</si>
  <si>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</si>
  <si>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</si>
  <si>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</si>
  <si>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</si>
  <si>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</si>
  <si>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</si>
  <si>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</si>
  <si>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</si>
  <si>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</si>
  <si>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</si>
  <si>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</si>
  <si>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</si>
  <si>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</si>
  <si>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</si>
  <si>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</si>
  <si>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</si>
  <si>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</si>
  <si>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</si>
  <si>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</si>
  <si>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</si>
  <si>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</si>
  <si>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</si>
  <si>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</si>
  <si>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</si>
  <si>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</si>
  <si>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</si>
  <si>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</si>
  <si>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</si>
  <si>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</si>
  <si>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</si>
  <si>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</si>
  <si>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</si>
  <si>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</si>
  <si>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</si>
  <si>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</si>
  <si>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</si>
  <si>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</si>
  <si>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</si>
  <si>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</si>
  <si>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</si>
  <si>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</si>
  <si>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</si>
  <si>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</si>
  <si>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</si>
  <si>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</si>
  <si>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</si>
  <si>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</si>
  <si>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</si>
  <si>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</si>
  <si>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</si>
  <si>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</si>
  <si>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</si>
  <si>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</si>
  <si>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</si>
  <si>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</si>
  <si>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</si>
  <si>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</si>
  <si>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</si>
  <si>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</si>
  <si>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</si>
  <si>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</si>
  <si>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</si>
  <si>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</si>
  <si>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</si>
  <si>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</si>
  <si>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</si>
  <si>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</si>
  <si>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</si>
  <si>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</si>
  <si>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</si>
  <si>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</si>
  <si>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</si>
  <si>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</si>
  <si>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</si>
  <si>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</si>
  <si>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</si>
  <si>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</si>
  <si>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</si>
  <si>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</si>
  <si>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</si>
  <si>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</si>
  <si>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</si>
  <si>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</si>
  <si>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</si>
  <si>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</si>
  <si>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</si>
  <si>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</si>
  <si>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</si>
  <si>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</si>
  <si>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</si>
  <si>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</si>
  <si>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</si>
  <si>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</si>
  <si>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</si>
  <si>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</si>
  <si>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</si>
  <si>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</si>
  <si>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</si>
  <si>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</si>
  <si>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</si>
  <si>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</si>
  <si>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</si>
  <si>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</si>
  <si>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</si>
  <si>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</si>
  <si>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</si>
  <si>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</si>
  <si>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</si>
  <si>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</si>
  <si>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</si>
  <si>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</si>
  <si>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</si>
  <si>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</si>
  <si>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</si>
  <si>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</si>
  <si>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</si>
  <si>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</si>
  <si>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</si>
  <si>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</si>
  <si>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</si>
  <si>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</si>
  <si>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</si>
  <si>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</si>
  <si>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</si>
  <si>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</si>
  <si>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</si>
  <si>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</si>
  <si>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</si>
  <si>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</si>
  <si>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</si>
  <si>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</si>
  <si>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</si>
  <si>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</si>
  <si>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</si>
  <si>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</si>
  <si>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</si>
  <si>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</si>
  <si>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</si>
  <si>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</si>
  <si>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</si>
  <si>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</si>
  <si>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</si>
  <si>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</si>
  <si>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</si>
  <si>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</si>
  <si>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</si>
  <si>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</si>
  <si>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</si>
  <si>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</si>
  <si>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</si>
  <si>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</si>
  <si>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</si>
  <si>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</si>
  <si>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</si>
  <si>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</si>
  <si>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</si>
  <si>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</si>
  <si>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</si>
  <si>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</si>
  <si>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</si>
  <si>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</si>
  <si>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</si>
  <si>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</si>
  <si>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</si>
  <si>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</si>
  <si>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</si>
  <si>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</si>
  <si>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</si>
  <si>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</si>
  <si>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</si>
  <si>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</si>
  <si>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</si>
  <si>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</si>
  <si>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</si>
  <si>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</si>
  <si>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</si>
  <si>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</si>
  <si>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</si>
  <si>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</si>
  <si>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</si>
  <si>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</si>
  <si>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</si>
  <si>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</si>
  <si>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</si>
  <si>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</si>
  <si>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</si>
  <si>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</si>
  <si>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</si>
  <si>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</si>
  <si>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</si>
  <si>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</si>
  <si>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</si>
  <si>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</si>
  <si>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</si>
  <si>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</si>
  <si>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</si>
  <si>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</si>
  <si>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</si>
  <si>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</si>
  <si>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</si>
  <si>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</si>
  <si>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</si>
  <si>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</si>
  <si>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</si>
  <si>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</si>
  <si>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</si>
  <si>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</si>
  <si>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</si>
  <si>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</si>
  <si>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</si>
  <si>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</si>
  <si>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</si>
  <si>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</si>
  <si>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</si>
  <si>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</si>
  <si>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</si>
  <si>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</si>
  <si>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</si>
  <si>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</si>
  <si>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</si>
  <si>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</si>
  <si>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</si>
  <si>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</si>
  <si>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</si>
  <si>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</si>
  <si>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</si>
  <si>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</si>
  <si>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</si>
  <si>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</si>
  <si>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</si>
  <si>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</si>
  <si>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</si>
  <si>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</si>
  <si>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</si>
  <si>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</si>
  <si>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</si>
  <si>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</si>
  <si>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</si>
  <si>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</si>
  <si>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</si>
  <si>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</si>
  <si>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</si>
  <si>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</si>
  <si>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</si>
  <si>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</si>
  <si>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</si>
  <si>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</si>
  <si>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</si>
  <si>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</si>
  <si>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</si>
  <si>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</si>
  <si>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</si>
  <si>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</si>
  <si>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</si>
  <si>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</si>
  <si>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</si>
  <si>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</si>
  <si>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</si>
  <si>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</si>
  <si>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</si>
  <si>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</si>
  <si>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</si>
  <si>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</si>
  <si>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</si>
  <si>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</si>
  <si>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</si>
  <si>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</si>
  <si>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</si>
  <si>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</si>
  <si>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</si>
  <si>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</si>
  <si>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</si>
  <si>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</si>
  <si>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</si>
  <si>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</si>
  <si>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</si>
  <si>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</si>
  <si>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</si>
  <si>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</si>
  <si>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</si>
  <si>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</si>
  <si>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</si>
  <si>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</si>
  <si>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</si>
  <si>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</si>
  <si>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</si>
  <si>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</si>
  <si>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</si>
  <si>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</si>
  <si>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</si>
  <si>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</si>
  <si>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</si>
  <si>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</si>
  <si>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</si>
  <si>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</si>
  <si>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</si>
  <si>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</si>
  <si>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</si>
  <si>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</si>
  <si>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</si>
  <si>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</si>
  <si>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</si>
  <si>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</si>
  <si>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</si>
  <si>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</si>
  <si>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</si>
  <si>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</si>
  <si>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</si>
  <si>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</si>
  <si>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</si>
  <si>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</si>
  <si>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</si>
  <si>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</si>
  <si>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</si>
  <si>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</si>
  <si>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</si>
  <si>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</si>
  <si>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</si>
  <si>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</si>
  <si>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</si>
  <si>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</si>
  <si>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</si>
  <si>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</si>
  <si>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</si>
  <si>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</si>
  <si>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</si>
  <si>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</si>
  <si>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</si>
  <si>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</si>
  <si>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</si>
  <si>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</si>
  <si>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</si>
  <si>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</si>
  <si>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</si>
  <si>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</si>
  <si>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</si>
  <si>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</si>
  <si>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</si>
  <si>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</si>
  <si>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</si>
  <si>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</si>
  <si>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</si>
  <si>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</si>
  <si>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</si>
  <si>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</si>
  <si>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</si>
  <si>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</si>
  <si>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</si>
  <si>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</si>
  <si>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</si>
  <si>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</si>
  <si>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</si>
  <si>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</si>
  <si>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</si>
  <si>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</si>
  <si>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</si>
  <si>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</si>
  <si>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</si>
  <si>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</si>
  <si>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</si>
  <si>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</si>
  <si>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</si>
  <si>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</si>
  <si>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</si>
  <si>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</si>
  <si>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</si>
  <si>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</si>
  <si>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</si>
  <si>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</si>
  <si>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</si>
  <si>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</si>
  <si>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</si>
  <si>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</si>
  <si>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</si>
  <si>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</si>
  <si>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</si>
  <si>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</si>
  <si>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</si>
  <si>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</si>
  <si>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</si>
  <si>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</si>
  <si>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</si>
  <si>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</si>
  <si>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</si>
  <si>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</si>
  <si>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</si>
  <si>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</si>
  <si>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</si>
  <si>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</si>
  <si>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</si>
  <si>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</si>
  <si>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</si>
  <si>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</si>
  <si>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</si>
  <si>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</si>
  <si>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</si>
  <si>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</si>
  <si>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</si>
  <si>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</si>
  <si>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</si>
  <si>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</si>
  <si>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</si>
  <si>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</si>
  <si>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</si>
  <si>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</si>
  <si>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</si>
  <si>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</si>
  <si>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</si>
  <si>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</si>
  <si>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</si>
  <si>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</si>
  <si>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</si>
  <si>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</si>
  <si>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</si>
  <si>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</si>
  <si>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</si>
  <si>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</si>
  <si>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</si>
  <si>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</si>
  <si>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</si>
  <si>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</si>
  <si>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</si>
  <si>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</si>
  <si>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</si>
  <si>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</si>
  <si>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</si>
  <si>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</si>
  <si>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</si>
  <si>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</si>
  <si>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</si>
  <si>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</si>
  <si>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</si>
  <si>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</si>
  <si>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</si>
  <si>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</si>
  <si>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</si>
  <si>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</si>
  <si>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</si>
  <si>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</si>
  <si>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</si>
  <si>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</si>
  <si>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</si>
  <si>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</si>
  <si>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</si>
  <si>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</si>
  <si>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</si>
  <si>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</si>
  <si>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</si>
  <si>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</si>
  <si>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</si>
  <si>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</si>
  <si>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</si>
  <si>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</si>
  <si>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</si>
  <si>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</si>
  <si>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</si>
  <si>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</si>
  <si>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</si>
  <si>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</si>
  <si>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</si>
  <si>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</si>
  <si>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</si>
  <si>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</si>
  <si>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</si>
  <si>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</si>
  <si>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</si>
  <si>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</si>
  <si>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</si>
  <si>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</si>
  <si>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</si>
  <si>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</si>
  <si>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</si>
  <si>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</si>
  <si>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</si>
  <si>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</si>
  <si>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</si>
  <si>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</si>
  <si>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</si>
  <si>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</si>
  <si>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</si>
  <si>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</si>
  <si>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</si>
  <si>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</si>
  <si>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</si>
  <si>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</si>
  <si>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</si>
  <si>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</si>
  <si>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</si>
  <si>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</si>
  <si>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</si>
  <si>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</si>
  <si>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</si>
  <si>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</si>
  <si>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</si>
  <si>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</si>
  <si>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</si>
  <si>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</si>
  <si>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</si>
  <si>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</si>
  <si>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</si>
  <si>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</si>
  <si>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</si>
  <si>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</si>
  <si>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</si>
  <si>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</si>
  <si>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</si>
  <si>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</si>
  <si>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</si>
  <si>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</si>
  <si>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</si>
  <si>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</si>
  <si>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</si>
  <si>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</si>
  <si>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</si>
  <si>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</si>
  <si>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</si>
  <si>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</si>
  <si>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</si>
  <si>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</si>
  <si>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</si>
  <si>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</si>
  <si>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</si>
  <si>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</si>
  <si>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</si>
  <si>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</si>
  <si>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</si>
  <si>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</si>
  <si>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</si>
  <si>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</si>
  <si>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</si>
  <si>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</si>
  <si>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</si>
  <si>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</si>
  <si>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</si>
  <si>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</si>
  <si>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</si>
  <si>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</si>
  <si>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</si>
  <si>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</si>
  <si>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</si>
  <si>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</si>
  <si>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</si>
  <si>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</si>
  <si>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</si>
  <si>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</si>
  <si>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</si>
  <si>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</si>
  <si>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</si>
  <si>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</si>
  <si>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</si>
  <si>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</si>
  <si>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</si>
  <si>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</si>
  <si>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</si>
  <si>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</si>
  <si>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</si>
  <si>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</si>
  <si>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</si>
  <si>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</si>
  <si>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</si>
  <si>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</si>
  <si>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</si>
  <si>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</si>
  <si>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</si>
  <si>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</si>
  <si>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</si>
  <si>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</si>
  <si>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</si>
  <si>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</si>
  <si>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</si>
  <si>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</si>
  <si>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</si>
  <si>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</si>
  <si>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</si>
  <si>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</si>
  <si>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</si>
  <si>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</si>
  <si>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</si>
  <si>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</si>
  <si>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</si>
  <si>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</si>
  <si>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</si>
  <si>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</si>
  <si>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</si>
  <si>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</si>
  <si>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</si>
  <si>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</si>
  <si>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</si>
  <si>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</si>
  <si>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</si>
  <si>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</si>
  <si>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</si>
  <si>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</si>
  <si>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</si>
  <si>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</si>
  <si>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</si>
  <si>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</si>
  <si>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</si>
  <si>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</si>
  <si>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</si>
  <si>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</si>
  <si>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</si>
  <si>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</si>
  <si>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</si>
  <si>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</si>
  <si>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</si>
  <si>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</si>
  <si>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</si>
  <si>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</si>
  <si>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</si>
  <si>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</si>
  <si>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</si>
  <si>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</si>
  <si>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</si>
  <si>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</si>
  <si>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</si>
  <si>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</si>
  <si>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</si>
  <si>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</si>
  <si>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</si>
  <si>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</si>
  <si>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</si>
  <si>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</si>
  <si>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</si>
  <si>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</si>
  <si>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</si>
  <si>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</si>
  <si>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</si>
  <si>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</si>
  <si>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</si>
  <si>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</si>
  <si>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</si>
  <si>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</si>
  <si>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</si>
  <si>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</si>
  <si>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</si>
  <si>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</si>
  <si>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</si>
  <si>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</si>
  <si>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</si>
  <si>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</si>
  <si>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</si>
  <si>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</si>
  <si>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</si>
  <si>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</si>
  <si>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</si>
  <si>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</si>
  <si>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</si>
  <si>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</si>
  <si>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</si>
  <si>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</si>
  <si>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</si>
  <si>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</si>
  <si>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</si>
  <si>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</si>
  <si>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</si>
  <si>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</si>
  <si>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</si>
  <si>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</si>
  <si>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</si>
  <si>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</si>
  <si>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</si>
  <si>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</si>
  <si>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</si>
  <si>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</si>
  <si>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</si>
  <si>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</si>
  <si>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</si>
  <si>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</si>
  <si>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</si>
  <si>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</si>
  <si>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</si>
  <si>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</si>
  <si>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</si>
  <si>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</si>
  <si>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</si>
  <si>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</si>
  <si>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</si>
  <si>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</si>
  <si>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</si>
  <si>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</si>
  <si>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</si>
  <si>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</si>
  <si>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</si>
  <si>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</si>
  <si>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</si>
  <si>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</si>
  <si>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</si>
  <si>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</si>
  <si>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</si>
  <si>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</si>
  <si>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</si>
  <si>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</si>
  <si>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</si>
  <si>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</si>
  <si>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</si>
  <si>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</si>
  <si>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</si>
  <si>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</si>
  <si>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</si>
  <si>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</si>
  <si>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</si>
  <si>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</si>
  <si>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</si>
  <si>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</si>
  <si>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</si>
  <si>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</si>
  <si>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</si>
  <si>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</si>
  <si>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</si>
  <si>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</si>
  <si>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</si>
  <si>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</si>
  <si>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</si>
  <si>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</si>
  <si>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</si>
  <si>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</si>
  <si>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</si>
  <si>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</si>
  <si>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</si>
  <si>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</si>
  <si>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</si>
  <si>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</si>
  <si>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</si>
  <si>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</si>
  <si>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</si>
  <si>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</si>
  <si>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</si>
  <si>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</si>
  <si>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</si>
  <si>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</si>
  <si>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</si>
  <si>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</si>
  <si>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</si>
  <si>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</si>
  <si>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</si>
  <si>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</si>
  <si>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</si>
  <si>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</si>
  <si>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</si>
  <si>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</si>
  <si>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</si>
  <si>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</si>
  <si>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</si>
  <si>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</si>
  <si>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</si>
  <si>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</si>
  <si>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</si>
  <si>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</si>
  <si>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</si>
  <si>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</si>
  <si>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</si>
  <si>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</si>
  <si>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</si>
  <si>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</si>
  <si>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</si>
  <si>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</si>
  <si>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</si>
  <si>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</si>
  <si>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</si>
  <si>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</si>
  <si>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</si>
  <si>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</si>
  <si>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</si>
  <si>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</si>
  <si>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</si>
  <si>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</si>
  <si>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</si>
  <si>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</si>
  <si>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</si>
  <si>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</si>
  <si>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</si>
  <si>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</si>
  <si>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</si>
  <si>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</si>
  <si>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</si>
  <si>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</si>
  <si>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</si>
  <si>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</si>
  <si>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</si>
  <si>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</si>
  <si>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</si>
  <si>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</si>
  <si>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</si>
  <si>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</si>
  <si>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</si>
  <si>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</si>
  <si>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</si>
  <si>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</si>
  <si>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</si>
  <si>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</si>
  <si>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</si>
  <si>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</si>
  <si>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</si>
  <si>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</si>
  <si>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</si>
  <si>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</si>
  <si>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</si>
  <si>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</si>
  <si>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</si>
  <si>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</si>
  <si>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</si>
  <si>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</si>
  <si>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</si>
  <si>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</si>
  <si>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</si>
  <si>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</si>
  <si>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</si>
  <si>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</si>
  <si>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</si>
  <si>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</si>
  <si>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</si>
  <si>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</si>
  <si>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</si>
  <si>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</si>
  <si>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</si>
  <si>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</si>
  <si>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</si>
  <si>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</si>
  <si>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</si>
  <si>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</si>
  <si>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</si>
  <si>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</si>
  <si>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</si>
  <si>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</si>
  <si>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</si>
  <si>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</si>
  <si>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</si>
  <si>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</si>
  <si>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</si>
  <si>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</si>
  <si>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</si>
  <si>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</si>
  <si>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</si>
  <si>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</si>
  <si>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</si>
  <si>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</si>
  <si>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</si>
  <si>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</si>
  <si>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</si>
  <si>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</si>
  <si>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</si>
  <si>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</si>
  <si>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</si>
  <si>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</si>
  <si>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</si>
  <si>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</si>
  <si>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</si>
  <si>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</si>
  <si>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</si>
  <si>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</si>
  <si>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</si>
  <si>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</si>
  <si>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</si>
  <si>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</si>
  <si>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</si>
  <si>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</si>
  <si>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</si>
  <si>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</si>
  <si>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</si>
  <si>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</si>
  <si>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</si>
  <si>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</si>
  <si>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</si>
  <si>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</si>
  <si>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</si>
  <si>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</si>
  <si>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</si>
  <si>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</si>
  <si>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</si>
  <si>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</si>
  <si>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</si>
  <si>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</si>
  <si>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</si>
  <si>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</si>
  <si>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</si>
  <si>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</si>
  <si>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</si>
  <si>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</si>
  <si>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</si>
  <si>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</si>
  <si>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</si>
  <si>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</si>
  <si>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</si>
  <si>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</si>
  <si>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</si>
  <si>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</si>
  <si>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</si>
  <si>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</si>
  <si>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</si>
  <si>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</si>
  <si>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</si>
  <si>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</si>
  <si>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</si>
  <si>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</si>
  <si>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</si>
  <si>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</si>
  <si>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</si>
  <si>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</si>
  <si>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</si>
  <si>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</si>
  <si>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</si>
  <si>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</si>
  <si>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</si>
  <si>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</si>
  <si>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</si>
  <si>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</si>
  <si>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</si>
  <si>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</si>
  <si>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</si>
  <si>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</si>
  <si>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</si>
  <si>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</si>
  <si>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</si>
  <si>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</si>
  <si>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</si>
  <si>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</si>
  <si>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</si>
  <si>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</si>
  <si>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</si>
  <si>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</si>
  <si>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</si>
  <si>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</si>
  <si>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</si>
  <si>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</si>
  <si>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</si>
  <si>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</si>
  <si>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</si>
  <si>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</si>
  <si>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</si>
  <si>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</si>
  <si>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</si>
  <si>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</si>
  <si>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</si>
  <si>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</si>
  <si>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</si>
  <si>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</si>
  <si>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</si>
  <si>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</si>
  <si>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</si>
  <si>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</si>
  <si>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</si>
  <si>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</si>
  <si>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</si>
  <si>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</si>
  <si>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</si>
  <si>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</si>
  <si>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</si>
  <si>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</si>
  <si>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</si>
  <si>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</si>
  <si>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</si>
  <si>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</si>
  <si>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</si>
  <si>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</si>
  <si>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</si>
  <si>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</si>
  <si>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</si>
  <si>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</si>
  <si>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</si>
  <si>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</si>
  <si>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</si>
  <si>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</si>
  <si>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</si>
  <si>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</si>
  <si>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</si>
  <si>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</si>
  <si>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</si>
  <si>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</si>
  <si>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</si>
  <si>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</si>
  <si>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</si>
  <si>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</si>
  <si>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</si>
  <si>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</si>
  <si>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</si>
  <si>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</si>
  <si>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</si>
  <si>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</si>
  <si>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</si>
  <si>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</si>
  <si>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</si>
  <si>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</si>
  <si>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</si>
  <si>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</si>
  <si>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</si>
  <si>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</si>
  <si>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</si>
  <si>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</si>
  <si>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</si>
  <si>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</si>
  <si>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</si>
  <si>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</si>
  <si>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</si>
  <si>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</si>
  <si>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</si>
  <si>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</si>
  <si>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</si>
  <si>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</si>
  <si>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</si>
  <si>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</si>
  <si>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</si>
  <si>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</si>
  <si>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</si>
  <si>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</si>
  <si>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</si>
  <si>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</si>
  <si>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</si>
  <si>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</si>
  <si>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</si>
  <si>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</si>
  <si>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</si>
  <si>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</si>
  <si>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</si>
  <si>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</si>
  <si>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</si>
  <si>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</si>
  <si>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</si>
  <si>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</si>
  <si>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</si>
  <si>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</si>
  <si>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</si>
  <si>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</si>
  <si>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</si>
  <si>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</si>
  <si>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</si>
  <si>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</si>
  <si>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</si>
  <si>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</si>
  <si>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</si>
  <si>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</si>
  <si>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</si>
  <si>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</si>
  <si>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</si>
  <si>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</si>
  <si>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</si>
  <si>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</si>
  <si>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</si>
  <si>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</si>
  <si>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</si>
  <si>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</si>
  <si>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</si>
  <si>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</si>
  <si>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</si>
  <si>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</si>
  <si>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</si>
  <si>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</si>
  <si>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</si>
  <si>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</si>
  <si>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</si>
  <si>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</si>
  <si>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</si>
  <si>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</si>
  <si>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</si>
  <si>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</si>
  <si>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</si>
  <si>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</si>
  <si>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</si>
  <si>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</si>
  <si>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</si>
  <si>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</si>
  <si>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</si>
  <si>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</si>
  <si>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</si>
  <si>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</si>
  <si>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</si>
  <si>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</si>
  <si>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</si>
  <si>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</si>
  <si>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</si>
  <si>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</si>
  <si>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</si>
  <si>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</si>
  <si>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</si>
  <si>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</si>
  <si>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</si>
  <si>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</si>
  <si>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</si>
  <si>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</si>
  <si>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</si>
  <si>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</si>
  <si>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</si>
  <si>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</si>
  <si>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</si>
  <si>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</si>
  <si>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</si>
  <si>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</si>
  <si>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</si>
  <si>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</si>
  <si>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</si>
  <si>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</si>
  <si>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</si>
  <si>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</si>
  <si>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</si>
  <si>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</si>
  <si>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</si>
  <si>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</si>
  <si>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</si>
  <si>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</si>
  <si>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</si>
  <si>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</si>
  <si>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</si>
  <si>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</si>
  <si>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</si>
  <si>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</si>
  <si>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</si>
  <si>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</si>
  <si>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</si>
  <si>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</si>
  <si>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</si>
  <si>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</si>
  <si>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</si>
  <si>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</si>
  <si>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</si>
  <si>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</si>
  <si>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</si>
  <si>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</si>
  <si>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</si>
  <si>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</si>
  <si>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</si>
  <si>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</si>
  <si>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</si>
  <si>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</si>
  <si>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</si>
  <si>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</si>
  <si>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</si>
  <si>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</si>
  <si>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</si>
  <si>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</si>
  <si>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</si>
  <si>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</si>
  <si>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</si>
  <si>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</si>
  <si>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</si>
  <si>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</si>
  <si>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</si>
  <si>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</si>
  <si>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</si>
  <si>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</si>
  <si>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</si>
  <si>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</si>
  <si>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</si>
  <si>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</si>
  <si>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</si>
  <si>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</si>
  <si>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</si>
  <si>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</si>
  <si>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</si>
  <si>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</si>
  <si>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</si>
  <si>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</si>
  <si>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</si>
  <si>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</si>
  <si>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</si>
  <si>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</si>
  <si>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</si>
  <si>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</si>
  <si>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</si>
  <si>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</si>
  <si>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</si>
  <si>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</si>
  <si>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</si>
  <si>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</si>
  <si>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</si>
  <si>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</si>
  <si>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</si>
  <si>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</si>
  <si>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</si>
  <si>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</si>
  <si>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</si>
  <si>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</si>
  <si>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</si>
  <si>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</si>
  <si>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</si>
  <si>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</si>
  <si>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</si>
  <si>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</si>
  <si>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</si>
  <si>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</si>
  <si>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</si>
  <si>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</si>
  <si>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</si>
  <si>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</si>
  <si>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</si>
  <si>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</si>
  <si>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</si>
  <si>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</si>
  <si>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</si>
  <si>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</si>
  <si>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</si>
  <si>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</si>
  <si>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</si>
  <si>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</si>
  <si>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</si>
  <si>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</si>
  <si>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</si>
  <si>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</si>
  <si>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</si>
  <si>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</si>
  <si>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</si>
  <si>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</si>
  <si>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</si>
  <si>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</si>
  <si>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</si>
  <si>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</si>
  <si>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</si>
  <si>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</si>
  <si>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</si>
  <si>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</si>
  <si>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</si>
  <si>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</si>
  <si>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</si>
  <si>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</si>
  <si>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</si>
  <si>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</si>
  <si>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</si>
  <si>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</si>
  <si>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</si>
  <si>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</si>
  <si>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</si>
  <si>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</si>
  <si>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</si>
  <si>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</si>
  <si>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</si>
  <si>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</si>
  <si>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</si>
  <si>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</si>
  <si>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</si>
  <si>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</si>
  <si>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</si>
  <si>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</si>
  <si>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</si>
  <si>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</si>
  <si>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</si>
  <si>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</si>
  <si>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</si>
  <si>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</si>
  <si>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</si>
  <si>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</si>
  <si>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</si>
  <si>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</si>
  <si>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</si>
  <si>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</si>
  <si>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</si>
  <si>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</si>
  <si>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</si>
  <si>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</si>
  <si>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</si>
  <si>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</si>
  <si>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</si>
  <si>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</si>
  <si>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</si>
  <si>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</si>
  <si>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</si>
  <si>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</si>
  <si>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</si>
  <si>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</si>
  <si>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</si>
  <si>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</si>
  <si>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</si>
  <si>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</si>
  <si>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</si>
  <si>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</si>
  <si>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</si>
  <si>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</si>
  <si>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</si>
  <si>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</si>
  <si>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</si>
  <si>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</si>
  <si>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</si>
  <si>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</si>
  <si>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</si>
  <si>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</si>
  <si>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</si>
  <si>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</si>
  <si>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</si>
  <si>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</si>
  <si>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</si>
  <si>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</si>
  <si>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</si>
  <si>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</si>
  <si>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</si>
  <si>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</si>
  <si>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</si>
  <si>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</si>
  <si>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</si>
  <si>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</si>
  <si>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</si>
  <si>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</si>
  <si>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</si>
  <si>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</si>
  <si>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</si>
  <si>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</si>
  <si>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</si>
  <si>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</si>
  <si>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</si>
  <si>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</si>
  <si>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</si>
  <si>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</si>
  <si>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</si>
  <si>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</si>
  <si>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</si>
  <si>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</si>
  <si>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</si>
  <si>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</si>
  <si>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</si>
  <si>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</si>
  <si>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</si>
  <si>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</si>
  <si>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</si>
  <si>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</si>
  <si>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</si>
  <si>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</si>
  <si>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</si>
  <si>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</si>
  <si>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</si>
  <si>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</si>
  <si>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</si>
  <si>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</si>
  <si>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</si>
  <si>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</si>
  <si>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</si>
  <si>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</si>
  <si>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</si>
  <si>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</si>
  <si>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</si>
  <si>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</si>
  <si>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</si>
  <si>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</si>
  <si>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</si>
  <si>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</si>
  <si>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</si>
  <si>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</si>
  <si>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</si>
  <si>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</si>
  <si>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</si>
  <si>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</si>
  <si>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</si>
  <si>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</si>
  <si>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</si>
  <si>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</si>
  <si>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</si>
  <si>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</si>
  <si>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</si>
  <si>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</si>
  <si>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</si>
  <si>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</si>
  <si>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</si>
  <si>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</si>
  <si>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</si>
  <si>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</si>
  <si>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</si>
  <si>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</si>
  <si>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</si>
  <si>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</si>
  <si>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</si>
  <si>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</si>
  <si>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</si>
  <si>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</si>
  <si>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</si>
  <si>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</si>
  <si>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</si>
  <si>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</si>
  <si>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</si>
  <si>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</si>
  <si>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</si>
  <si>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</si>
  <si>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</si>
  <si>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</si>
  <si>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</si>
  <si>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</si>
  <si>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</si>
  <si>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</si>
  <si>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</si>
  <si>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</si>
  <si>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</si>
  <si>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</si>
  <si>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</si>
  <si>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</si>
  <si>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</si>
  <si>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</si>
  <si>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</si>
  <si>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</si>
  <si>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</si>
  <si>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</si>
  <si>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</si>
  <si>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</si>
  <si>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</si>
  <si>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</si>
  <si>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</si>
  <si>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</si>
  <si>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</si>
  <si>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</si>
  <si>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</si>
  <si>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</si>
  <si>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</si>
  <si>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</si>
  <si>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</si>
  <si>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</si>
  <si>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</si>
  <si>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</si>
  <si>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</si>
  <si>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</si>
  <si>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</si>
  <si>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</si>
  <si>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</si>
  <si>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</si>
  <si>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</si>
  <si>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</si>
  <si>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</si>
  <si>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</si>
  <si>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</si>
  <si>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</si>
  <si>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</si>
  <si>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</si>
  <si>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</si>
  <si>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</si>
  <si>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</si>
  <si>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</si>
  <si>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</si>
  <si>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</si>
  <si>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</si>
  <si>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</si>
  <si>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</si>
  <si>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</si>
  <si>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</si>
  <si>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</si>
  <si>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</si>
  <si>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</si>
  <si>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</si>
  <si>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</si>
  <si>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</si>
  <si>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</si>
  <si>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</si>
  <si>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</si>
  <si>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</si>
  <si>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</si>
  <si>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</si>
  <si>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</si>
  <si>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</si>
  <si>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</si>
  <si>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</si>
  <si>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</si>
  <si>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</si>
  <si>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</si>
  <si>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</si>
  <si>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</si>
  <si>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</si>
  <si>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</si>
  <si>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</si>
  <si>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</si>
  <si>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</si>
  <si>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</si>
  <si>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</si>
  <si>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</si>
  <si>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</si>
  <si>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</si>
  <si>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</si>
  <si>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</si>
  <si>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</si>
  <si>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</si>
  <si>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</si>
  <si>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</si>
  <si>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</si>
  <si>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</si>
  <si>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</si>
  <si>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</si>
  <si>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</si>
  <si>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</si>
  <si>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</si>
  <si>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</si>
  <si>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</si>
  <si>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</si>
  <si>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</si>
  <si>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</si>
  <si>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</si>
  <si>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</si>
  <si>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</si>
  <si>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</si>
  <si>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</si>
  <si>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</si>
  <si>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</si>
  <si>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</si>
  <si>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</si>
  <si>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</si>
  <si>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</si>
  <si>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</si>
  <si>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</si>
  <si>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</si>
  <si>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</si>
  <si>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</si>
  <si>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</si>
  <si>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</si>
  <si>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</si>
  <si>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</si>
  <si>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</si>
  <si>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</si>
  <si>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</si>
  <si>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</si>
  <si>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</si>
  <si>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</si>
  <si>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</si>
  <si>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</si>
  <si>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</si>
  <si>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</si>
  <si>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</si>
  <si>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</si>
  <si>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</si>
  <si>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</si>
  <si>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</si>
  <si>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</si>
  <si>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</si>
  <si>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</si>
  <si>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</si>
  <si>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</si>
  <si>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</si>
  <si>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</si>
  <si>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</si>
  <si>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</si>
  <si>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</si>
  <si>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</si>
  <si>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</si>
  <si>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</si>
  <si>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</si>
  <si>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</si>
  <si>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</si>
  <si>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</si>
  <si>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</si>
  <si>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</si>
  <si>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</si>
  <si>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</si>
  <si>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</si>
  <si>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</si>
  <si>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</si>
  <si>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</si>
  <si>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</si>
  <si>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</si>
  <si>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</si>
  <si>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</si>
  <si>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</si>
  <si>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</si>
  <si>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</si>
  <si>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</si>
  <si>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</si>
  <si>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</si>
  <si>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</si>
  <si>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</si>
  <si>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</si>
  <si>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</si>
  <si>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</si>
  <si>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</si>
  <si>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</si>
  <si>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</si>
  <si>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</si>
  <si>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</si>
  <si>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</si>
  <si>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</si>
  <si>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</si>
  <si>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</si>
  <si>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</si>
  <si>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</si>
  <si>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</si>
  <si>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</si>
  <si>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</si>
  <si>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</si>
  <si>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</si>
  <si>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</si>
  <si>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</si>
  <si>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</si>
  <si>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</si>
  <si>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</si>
  <si>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</si>
  <si>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</si>
  <si>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</si>
  <si>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</si>
  <si>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</si>
  <si>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</si>
  <si>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</si>
  <si>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</si>
  <si>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</si>
  <si>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</si>
  <si>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</si>
  <si>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</si>
  <si>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</si>
  <si>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</si>
  <si>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</si>
  <si>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</si>
  <si>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</si>
  <si>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</si>
  <si>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</si>
  <si>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</si>
  <si>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</si>
  <si>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</si>
  <si>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</si>
  <si>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</si>
  <si>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</si>
  <si>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</si>
  <si>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</si>
  <si>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</si>
  <si>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</si>
  <si>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</si>
  <si>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</si>
  <si>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</si>
  <si>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</si>
  <si>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</si>
  <si>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</si>
  <si>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</si>
  <si>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</si>
  <si>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</si>
  <si>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</si>
  <si>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</si>
  <si>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</si>
  <si>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</si>
  <si>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</si>
  <si>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</si>
  <si>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</si>
  <si>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</si>
  <si>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</si>
  <si>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</si>
  <si>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</si>
  <si>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</si>
  <si>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</si>
  <si>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</si>
  <si>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</si>
  <si>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</si>
  <si>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</si>
  <si>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</si>
  <si>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</si>
  <si>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</si>
  <si>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</si>
  <si>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</si>
  <si>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</si>
  <si>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</si>
  <si>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</si>
  <si>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</si>
  <si>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</si>
  <si>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</si>
  <si>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</si>
  <si>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</si>
  <si>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</si>
  <si>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</si>
  <si>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</si>
  <si>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</si>
  <si>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</si>
  <si>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</si>
  <si>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</si>
  <si>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</si>
  <si>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</si>
  <si>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</si>
  <si>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</si>
  <si>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</si>
  <si>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</si>
  <si>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</si>
  <si>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</si>
  <si>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</si>
  <si>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</si>
  <si>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</si>
  <si>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</si>
  <si>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</si>
  <si>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</si>
  <si>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</si>
  <si>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</si>
  <si>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</si>
  <si>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</si>
  <si>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</si>
  <si>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</si>
  <si>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</si>
  <si>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</si>
  <si>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</si>
  <si>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</si>
  <si>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</si>
  <si>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</si>
  <si>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</si>
  <si>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</si>
  <si>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</si>
  <si>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</si>
  <si>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</si>
  <si>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</si>
  <si>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</si>
  <si>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</si>
  <si>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</si>
  <si>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</si>
  <si>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</si>
  <si>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</si>
  <si>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</si>
  <si>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</si>
  <si>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</si>
  <si>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</si>
  <si>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</si>
  <si>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</si>
  <si>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</si>
  <si>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</si>
  <si>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</si>
  <si>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</si>
  <si>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</si>
  <si>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</si>
  <si>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</si>
  <si>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</si>
  <si>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</si>
  <si>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</si>
  <si>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</si>
  <si>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</si>
  <si>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</si>
  <si>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</si>
  <si>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</si>
  <si>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</si>
  <si>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</si>
  <si>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</si>
  <si>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</si>
  <si>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</si>
  <si>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</si>
  <si>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</si>
  <si>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</si>
  <si>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</si>
  <si>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</si>
  <si>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</si>
  <si>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</si>
  <si>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</si>
  <si>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</si>
  <si>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</si>
  <si>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</si>
  <si>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</si>
  <si>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</si>
  <si>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</si>
  <si>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</si>
  <si>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</si>
  <si>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</si>
  <si>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</si>
  <si>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</si>
  <si>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</si>
  <si>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</si>
  <si>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</si>
  <si>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</si>
  <si>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</si>
  <si>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</si>
  <si>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</si>
  <si>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</si>
  <si>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</si>
  <si>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</si>
  <si>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</si>
  <si>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</si>
  <si>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</si>
  <si>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</si>
  <si>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</si>
  <si>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</si>
  <si>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</si>
  <si>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</si>
  <si>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</si>
  <si>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</si>
  <si>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</si>
  <si>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</si>
  <si>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</si>
  <si>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</si>
  <si>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</si>
  <si>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</si>
  <si>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</si>
  <si>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</si>
  <si>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</si>
  <si>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</si>
  <si>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</si>
  <si>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</si>
  <si>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</si>
  <si>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</si>
  <si>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</si>
  <si>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</si>
  <si>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</si>
  <si>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</si>
  <si>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</si>
  <si>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</si>
  <si>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</si>
  <si>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</si>
  <si>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</si>
  <si>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</si>
  <si>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</si>
  <si>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</si>
  <si>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</si>
  <si>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</si>
  <si>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</si>
  <si>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</si>
  <si>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</si>
  <si>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</si>
  <si>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</si>
  <si>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</si>
  <si>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</si>
  <si>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</si>
  <si>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</si>
  <si>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</si>
  <si>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</si>
  <si>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</si>
  <si>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</si>
  <si>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</si>
  <si>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</si>
  <si>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</si>
  <si>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</si>
  <si>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</si>
  <si>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</si>
  <si>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</si>
  <si>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</si>
  <si>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</si>
  <si>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</si>
  <si>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</si>
  <si>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</si>
  <si>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</si>
  <si>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</si>
  <si>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</si>
  <si>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</si>
  <si>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</si>
  <si>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</si>
  <si>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</si>
  <si>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</si>
  <si>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</si>
  <si>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</si>
  <si>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</si>
  <si>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</si>
  <si>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</si>
  <si>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</si>
  <si>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</si>
  <si>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</si>
  <si>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</si>
  <si>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</si>
  <si>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</si>
  <si>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</si>
  <si>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</si>
  <si>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</si>
  <si>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</si>
  <si>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</si>
  <si>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</si>
  <si>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</si>
  <si>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</si>
  <si>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</si>
  <si>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</si>
  <si>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</si>
  <si>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</si>
  <si>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</si>
  <si>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</si>
  <si>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</si>
  <si>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</si>
  <si>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</si>
  <si>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</si>
  <si>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</si>
  <si>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</si>
  <si>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</si>
  <si>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</si>
  <si>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</si>
  <si>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</si>
  <si>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</si>
  <si>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</si>
  <si>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</si>
  <si>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</si>
  <si>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</si>
  <si>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</si>
  <si>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</si>
  <si>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</si>
  <si>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</si>
  <si>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</si>
  <si>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</si>
  <si>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</si>
  <si>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</si>
  <si>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</si>
  <si>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</si>
  <si>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</si>
  <si>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</si>
  <si>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</si>
  <si>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</si>
  <si>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</si>
  <si>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</si>
  <si>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</si>
  <si>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</si>
  <si>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</si>
  <si>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</si>
  <si>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</si>
  <si>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</si>
  <si>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</si>
  <si>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</si>
  <si>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</si>
  <si>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</si>
  <si>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</si>
  <si>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</si>
  <si>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</si>
  <si>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</si>
  <si>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</si>
  <si>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</si>
  <si>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</si>
  <si>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</si>
  <si>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</si>
  <si>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</si>
  <si>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</si>
  <si>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</si>
  <si>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</si>
  <si>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</si>
  <si>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</si>
  <si>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</si>
  <si>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</si>
  <si>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</si>
  <si>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</si>
  <si>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</si>
  <si>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</si>
  <si>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</si>
  <si>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</si>
  <si>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</si>
  <si>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</si>
  <si>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</si>
  <si>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</si>
  <si>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</si>
  <si>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</si>
  <si>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</si>
  <si>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</si>
  <si>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</si>
  <si>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</si>
  <si>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</si>
  <si>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</si>
  <si>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</si>
  <si>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</si>
  <si>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</si>
  <si>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</si>
  <si>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</si>
  <si>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</si>
  <si>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</si>
  <si>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</si>
  <si>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</si>
  <si>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</si>
  <si>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</si>
  <si>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</si>
  <si>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</si>
  <si>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</si>
  <si>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</si>
  <si>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</si>
  <si>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</si>
  <si>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</si>
  <si>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</si>
  <si>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</si>
  <si>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</si>
  <si>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</si>
  <si>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</si>
  <si>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</si>
  <si>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</si>
  <si>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</si>
  <si>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</si>
  <si>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</si>
  <si>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</si>
  <si>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</si>
  <si>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</si>
  <si>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</si>
  <si>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</si>
  <si>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</si>
  <si>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</si>
  <si>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</si>
  <si>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</si>
  <si>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</si>
  <si>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</si>
  <si>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</si>
  <si>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</si>
  <si>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</si>
  <si>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</si>
  <si>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</si>
  <si>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</si>
  <si>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</si>
  <si>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</si>
  <si>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</si>
  <si>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</si>
  <si>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</si>
  <si>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</si>
  <si>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</si>
  <si>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</si>
  <si>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</si>
  <si>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</si>
  <si>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</si>
  <si>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</si>
  <si>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</si>
  <si>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</si>
  <si>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</si>
  <si>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</si>
  <si>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</si>
  <si>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</si>
  <si>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</si>
  <si>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</si>
  <si>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</si>
  <si>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</si>
  <si>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</si>
  <si>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</si>
  <si>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</si>
  <si>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</si>
  <si>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</si>
  <si>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</si>
  <si>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</si>
  <si>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</si>
  <si>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</si>
  <si>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</si>
  <si>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</si>
  <si>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</si>
  <si>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</si>
  <si>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</si>
  <si>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</si>
  <si>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</si>
  <si>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</si>
  <si>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</si>
  <si>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</si>
  <si>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</si>
  <si>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</si>
  <si>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</si>
  <si>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</si>
  <si>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</si>
  <si>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</si>
  <si>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</si>
  <si>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</si>
  <si>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</si>
  <si>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</si>
  <si>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</si>
  <si>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</si>
  <si>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</si>
  <si>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</si>
  <si>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</si>
  <si>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</si>
  <si>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</si>
  <si>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</si>
  <si>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</si>
  <si>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</si>
  <si>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</si>
  <si>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</si>
  <si>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</si>
  <si>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</si>
  <si>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</si>
  <si>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</si>
  <si>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</si>
  <si>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</si>
  <si>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</si>
  <si>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</si>
  <si>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</si>
  <si>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</si>
  <si>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</si>
  <si>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</si>
  <si>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</si>
  <si>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</si>
  <si>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</si>
  <si>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</si>
  <si>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</si>
  <si>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</si>
  <si>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</si>
  <si>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</si>
  <si>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</si>
  <si>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</si>
  <si>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</si>
  <si>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</si>
  <si>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</si>
  <si>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</si>
  <si>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</si>
  <si>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</si>
  <si>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</si>
  <si>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</si>
  <si>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</si>
  <si>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</si>
  <si>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</si>
  <si>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</si>
  <si>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</si>
  <si>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</si>
  <si>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</si>
  <si>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</si>
  <si>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</si>
  <si>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</si>
  <si>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</si>
  <si>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</si>
  <si>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</si>
  <si>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</si>
  <si>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</si>
  <si>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</si>
  <si>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</si>
  <si>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</si>
  <si>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</si>
  <si>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</si>
  <si>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</si>
  <si>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</si>
  <si>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</si>
  <si>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</si>
  <si>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</si>
  <si>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</si>
  <si>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</si>
  <si>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</si>
  <si>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</si>
  <si>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</si>
  <si>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</si>
  <si>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</si>
  <si>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</si>
  <si>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</si>
  <si>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</si>
  <si>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</si>
  <si>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</si>
  <si>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</si>
  <si>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</si>
  <si>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</si>
  <si>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</si>
  <si>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</si>
  <si>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</si>
  <si>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</si>
  <si>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</si>
  <si>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</si>
  <si>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</si>
  <si>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</si>
  <si>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</si>
  <si>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</si>
  <si>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</si>
  <si>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</si>
  <si>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</si>
  <si>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</si>
  <si>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</si>
  <si>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</si>
  <si>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</si>
  <si>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</si>
  <si>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</si>
  <si>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</si>
  <si>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</si>
  <si>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</si>
  <si>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</si>
  <si>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</si>
  <si>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</si>
  <si>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</si>
  <si>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</si>
  <si>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</si>
  <si>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</si>
  <si>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</si>
  <si>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</si>
  <si>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</si>
  <si>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</si>
  <si>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</si>
  <si>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</si>
  <si>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</si>
  <si>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</si>
  <si>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</si>
  <si>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</si>
  <si>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</si>
  <si>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</si>
  <si>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</si>
  <si>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</si>
  <si>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</si>
  <si>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</si>
  <si>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</si>
  <si>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</si>
  <si>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</si>
  <si>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</si>
  <si>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</si>
  <si>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</si>
  <si>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</si>
  <si>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</si>
  <si>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</si>
  <si>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</si>
  <si>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</si>
  <si>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</si>
  <si>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</si>
  <si>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</si>
  <si>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</si>
  <si>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</si>
  <si>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</si>
  <si>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</si>
  <si>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</si>
  <si>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</si>
  <si>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</si>
  <si>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</si>
  <si>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</si>
  <si>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</si>
  <si>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</si>
  <si>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</si>
  <si>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</si>
  <si>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</si>
  <si>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</si>
  <si>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</si>
  <si>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</si>
  <si>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</si>
  <si>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</si>
  <si>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</si>
  <si>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</si>
  <si>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</si>
  <si>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</si>
  <si>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</si>
  <si>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</si>
  <si>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</si>
  <si>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</si>
  <si>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</si>
  <si>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</si>
  <si>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</si>
  <si>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</si>
  <si>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</si>
  <si>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</si>
  <si>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</si>
  <si>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</si>
  <si>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</si>
  <si>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</si>
  <si>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</si>
  <si>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</si>
  <si>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</si>
  <si>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</si>
  <si>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</si>
  <si>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</si>
  <si>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</si>
  <si>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</si>
  <si>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</si>
  <si>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</si>
  <si>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</si>
  <si>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</si>
  <si>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</si>
  <si>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</si>
  <si>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</si>
  <si>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</si>
  <si>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</si>
  <si>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</si>
  <si>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</si>
  <si>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</si>
  <si>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</si>
  <si>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</si>
  <si>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</si>
  <si>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</si>
  <si>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</si>
  <si>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</si>
  <si>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</si>
  <si>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</si>
  <si>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</si>
  <si>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</si>
  <si>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</si>
  <si>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</si>
  <si>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</si>
  <si>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</si>
  <si>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</si>
  <si>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</si>
  <si>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</si>
  <si>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</si>
  <si>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</si>
  <si>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</si>
  <si>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</si>
  <si>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</si>
  <si>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</si>
  <si>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</si>
  <si>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</si>
  <si>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</si>
  <si>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</si>
  <si>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</si>
  <si>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</si>
  <si>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</si>
  <si>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</si>
  <si>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</si>
  <si>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</si>
  <si>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</si>
  <si>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</si>
  <si>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</si>
  <si>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</si>
  <si>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</si>
  <si>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</si>
  <si>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</si>
  <si>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</si>
  <si>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</si>
  <si>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</si>
  <si>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</si>
  <si>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</si>
  <si>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</si>
  <si>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</si>
  <si>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</si>
  <si>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</si>
  <si>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</si>
  <si>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</si>
  <si>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</si>
  <si>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</si>
  <si>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</si>
  <si>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</si>
  <si>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</si>
  <si>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</si>
  <si>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</si>
  <si>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</si>
  <si>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</si>
  <si>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</si>
  <si>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</si>
  <si>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</si>
  <si>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</si>
  <si>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</si>
  <si>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</si>
  <si>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</si>
  <si>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</si>
  <si>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</si>
  <si>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</si>
  <si>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</si>
  <si>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</si>
  <si>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</si>
  <si>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</si>
  <si>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</si>
  <si>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</si>
  <si>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</si>
  <si>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</si>
  <si>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</si>
  <si>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</si>
  <si>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</si>
  <si>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</si>
  <si>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</si>
  <si>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</si>
  <si>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</si>
  <si>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</si>
  <si>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</si>
  <si>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</si>
  <si>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</si>
  <si>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</si>
  <si>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</si>
  <si>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</si>
  <si>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</si>
  <si>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</si>
  <si>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</si>
  <si>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</si>
  <si>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</si>
  <si>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</si>
  <si>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</si>
  <si>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</si>
  <si>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</si>
  <si>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</si>
  <si>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</si>
  <si>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</si>
  <si>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</si>
  <si>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</si>
  <si>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</si>
  <si>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</si>
  <si>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</si>
  <si>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</si>
  <si>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</si>
  <si>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</si>
  <si>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</si>
  <si>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</si>
  <si>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</si>
  <si>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</si>
  <si>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</si>
  <si>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</si>
  <si>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</si>
  <si>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</si>
  <si>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</si>
  <si>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</si>
  <si>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</si>
  <si>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</si>
  <si>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</si>
  <si>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</si>
  <si>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</si>
  <si>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</si>
  <si>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</si>
  <si>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</si>
  <si>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</si>
  <si>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</si>
  <si>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</si>
  <si>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</si>
  <si>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</si>
  <si>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</si>
  <si>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</si>
  <si>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</si>
  <si>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</si>
  <si>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</si>
  <si>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</si>
  <si>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</si>
  <si>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</si>
  <si>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</si>
  <si>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</si>
  <si>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</si>
  <si>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</si>
  <si>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</si>
  <si>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</si>
  <si>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</si>
  <si>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</si>
  <si>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</si>
  <si>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</si>
  <si>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</si>
  <si>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</si>
  <si>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</si>
  <si>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</si>
  <si>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</si>
  <si>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</si>
  <si>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</si>
  <si>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</si>
  <si>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</si>
  <si>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</si>
  <si>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</si>
  <si>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</si>
  <si>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</si>
  <si>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</si>
  <si>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</si>
  <si>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</si>
  <si>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</si>
  <si>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</si>
  <si>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</si>
  <si>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</si>
  <si>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</si>
  <si>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</si>
  <si>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</si>
  <si>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</si>
  <si>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</si>
  <si>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</si>
  <si>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</si>
  <si>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</si>
  <si>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</si>
  <si>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</si>
  <si>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</si>
  <si>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</si>
  <si>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</si>
  <si>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</si>
  <si>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</si>
  <si>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</si>
  <si>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</si>
  <si>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</si>
  <si>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</si>
  <si>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</si>
  <si>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</si>
  <si>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</si>
  <si>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</si>
  <si>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</si>
  <si>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</si>
  <si>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</si>
  <si>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</si>
  <si>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</si>
  <si>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</si>
  <si>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</si>
  <si>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</si>
  <si>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</si>
  <si>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</si>
  <si>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</si>
  <si>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</si>
  <si>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</si>
  <si>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</si>
  <si>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</si>
  <si>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</si>
  <si>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</si>
  <si>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</si>
  <si>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</si>
  <si>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</si>
  <si>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</si>
  <si>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</si>
  <si>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</si>
  <si>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</si>
  <si>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</si>
  <si>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</si>
  <si>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</si>
  <si>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</si>
  <si>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</si>
  <si>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</si>
  <si>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</si>
  <si>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</si>
  <si>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</si>
  <si>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</si>
  <si>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</si>
  <si>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</si>
  <si>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</si>
  <si>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</si>
  <si>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</si>
  <si>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</si>
  <si>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</si>
  <si>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</si>
  <si>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</si>
  <si>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</si>
  <si>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</si>
  <si>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</si>
  <si>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</si>
  <si>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</si>
  <si>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</si>
  <si>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</si>
  <si>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</si>
  <si>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</si>
  <si>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</si>
  <si>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</si>
  <si>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</si>
  <si>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</si>
  <si>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</si>
  <si>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</si>
  <si>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</si>
  <si>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</si>
  <si>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</si>
  <si>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</si>
  <si>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</si>
  <si>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</si>
  <si>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</si>
  <si>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</si>
  <si>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</si>
  <si>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</si>
  <si>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</si>
  <si>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</si>
  <si>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</si>
  <si>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</si>
  <si>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</si>
  <si>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</si>
  <si>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</si>
  <si>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</si>
  <si>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</si>
  <si>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</si>
  <si>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</si>
  <si>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</si>
  <si>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</si>
  <si>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</si>
  <si>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</si>
  <si>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</si>
  <si>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</si>
  <si>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</si>
  <si>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</si>
  <si>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</si>
  <si>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</si>
  <si>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</si>
  <si>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</si>
  <si>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</si>
  <si>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</si>
  <si>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</si>
  <si>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</si>
  <si>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</si>
  <si>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</si>
  <si>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</si>
  <si>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</si>
  <si>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</si>
  <si>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</si>
  <si>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</si>
  <si>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</si>
  <si>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</si>
  <si>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</si>
  <si>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</si>
  <si>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</si>
  <si>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</si>
  <si>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</si>
  <si>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</si>
  <si>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</si>
  <si>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</si>
  <si>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</si>
  <si>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</si>
  <si>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</si>
  <si>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</si>
  <si>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</si>
  <si>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</si>
  <si>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</si>
  <si>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</si>
  <si>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</si>
  <si>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</si>
  <si>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</si>
  <si>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</si>
  <si>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</si>
  <si>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</si>
  <si>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</si>
  <si>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</si>
  <si>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</si>
  <si>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</si>
  <si>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</si>
  <si>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</si>
  <si>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</si>
  <si>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</si>
  <si>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</si>
  <si>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</si>
  <si>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</si>
  <si>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</si>
  <si>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</si>
  <si>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</si>
  <si>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</si>
  <si>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</si>
  <si>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</si>
  <si>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</si>
  <si>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</si>
  <si>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</si>
  <si>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</si>
  <si>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</si>
  <si>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</si>
  <si>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</si>
  <si>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</si>
  <si>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</si>
  <si>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</si>
  <si>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</si>
  <si>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</si>
  <si>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</si>
  <si>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</si>
  <si>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</si>
  <si>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</si>
  <si>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</si>
  <si>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</si>
  <si>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</si>
  <si>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</si>
  <si>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</si>
  <si>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</si>
  <si>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</si>
  <si>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</si>
  <si>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</si>
  <si>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</si>
  <si>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</si>
  <si>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</si>
  <si>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</si>
  <si>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</si>
  <si>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</si>
  <si>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</si>
  <si>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</si>
  <si>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</si>
  <si>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</si>
  <si>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</si>
  <si>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</si>
  <si>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</si>
  <si>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</si>
  <si>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</si>
  <si>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</si>
  <si>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</si>
  <si>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</si>
  <si>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</si>
  <si>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</si>
  <si>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</si>
  <si>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</si>
  <si>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</si>
  <si>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</si>
  <si>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</si>
  <si>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</si>
  <si>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</si>
  <si>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</si>
  <si>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</si>
  <si>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</si>
  <si>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</si>
  <si>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</si>
  <si>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</si>
  <si>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</si>
  <si>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</si>
  <si>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</si>
  <si>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</si>
  <si>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</si>
  <si>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</si>
  <si>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</si>
  <si>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</si>
  <si>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</si>
  <si>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</si>
  <si>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</si>
  <si>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</si>
  <si>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</si>
  <si>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</si>
  <si>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</si>
  <si>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</si>
  <si>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</si>
  <si>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</si>
  <si>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</si>
  <si>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</si>
  <si>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</si>
  <si>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</si>
  <si>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</si>
  <si>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</si>
  <si>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</si>
  <si>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</si>
  <si>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</si>
  <si>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</si>
  <si>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</si>
  <si>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</si>
  <si>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</si>
  <si>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</si>
  <si>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</si>
  <si>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</si>
  <si>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</si>
  <si>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</si>
  <si>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</si>
  <si>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</si>
  <si>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</si>
  <si>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</si>
  <si>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</si>
  <si>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</si>
  <si>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</si>
  <si>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</si>
  <si>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</si>
  <si>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</si>
  <si>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</si>
  <si>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</si>
  <si>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</si>
  <si>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</si>
  <si>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</si>
  <si>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</si>
  <si>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</si>
  <si>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</si>
  <si>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</si>
  <si>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</si>
  <si>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</si>
  <si>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</si>
  <si>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</si>
  <si>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</si>
  <si>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</si>
  <si>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</si>
  <si>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</si>
  <si>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</si>
  <si>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</si>
  <si>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</si>
  <si>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</si>
  <si>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</si>
  <si>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</si>
  <si>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</si>
  <si>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</si>
  <si>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</si>
  <si>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</si>
  <si>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</si>
  <si>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</si>
  <si>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</si>
  <si>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</si>
  <si>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</si>
  <si>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</si>
  <si>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</si>
  <si>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</si>
  <si>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</si>
  <si>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</si>
  <si>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</si>
  <si>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</si>
  <si>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</si>
  <si>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</si>
  <si>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</si>
  <si>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</si>
  <si>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</si>
  <si>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</si>
  <si>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</si>
  <si>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</si>
  <si>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</si>
  <si>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</si>
  <si>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</si>
  <si>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</si>
  <si>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</si>
  <si>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</si>
  <si>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</si>
  <si>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</si>
  <si>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</si>
  <si>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</si>
  <si>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</si>
  <si>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</si>
  <si>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</si>
  <si>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</si>
  <si>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</si>
  <si>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</si>
  <si>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</si>
  <si>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</si>
  <si>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</si>
  <si>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</si>
  <si>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</si>
  <si>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</si>
  <si>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</si>
  <si>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</si>
  <si>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</si>
  <si>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</si>
  <si>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</si>
  <si>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</si>
  <si>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</si>
  <si>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</si>
  <si>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</si>
  <si>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</si>
  <si>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</si>
  <si>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</si>
  <si>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</si>
  <si>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</si>
  <si>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</si>
  <si>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</si>
  <si>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</si>
  <si>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</si>
  <si>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</si>
  <si>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</si>
  <si>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</si>
  <si>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</si>
  <si>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</si>
  <si>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</si>
  <si>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</si>
  <si>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</si>
  <si>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</si>
  <si>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</si>
  <si>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</si>
  <si>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</si>
  <si>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</si>
  <si>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</si>
  <si>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</si>
  <si>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</si>
  <si>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</si>
  <si>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</si>
  <si>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</si>
  <si>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</si>
  <si>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</si>
  <si>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</si>
  <si>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</si>
  <si>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</si>
  <si>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</si>
  <si>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</si>
  <si>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</si>
  <si>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</si>
  <si>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</si>
  <si>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</si>
  <si>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</si>
  <si>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</si>
  <si>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</si>
  <si>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</si>
  <si>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</si>
  <si>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</si>
  <si>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</si>
  <si>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</si>
  <si>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</si>
  <si>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</si>
  <si>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</si>
  <si>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</si>
  <si>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</si>
  <si>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</si>
  <si>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</si>
  <si>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</si>
  <si>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</si>
  <si>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</si>
  <si>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</si>
  <si>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</si>
  <si>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</si>
  <si>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</si>
  <si>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</si>
  <si>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</si>
  <si>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</si>
  <si>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</si>
  <si>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</si>
  <si>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</si>
  <si>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</si>
  <si>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</si>
  <si>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</si>
  <si>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</si>
  <si>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</si>
  <si>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</si>
  <si>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</si>
  <si>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</si>
  <si>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</si>
  <si>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</si>
  <si>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</si>
  <si>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</si>
  <si>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</si>
  <si>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</si>
  <si>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</si>
  <si>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</si>
  <si>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</si>
  <si>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</si>
  <si>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</si>
  <si>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</si>
  <si>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</si>
  <si>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</si>
  <si>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</si>
  <si>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</si>
  <si>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</si>
  <si>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</si>
  <si>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</si>
  <si>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</si>
  <si>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</si>
  <si>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</si>
  <si>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</si>
  <si>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</si>
  <si>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</si>
  <si>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</si>
  <si>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</si>
  <si>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</si>
  <si>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</si>
  <si>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</si>
  <si>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</si>
  <si>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</si>
  <si>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</si>
  <si>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</si>
  <si>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</si>
  <si>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</si>
  <si>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</si>
  <si>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</si>
  <si>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</si>
  <si>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</si>
  <si>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</si>
  <si>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</si>
  <si>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</si>
  <si>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</si>
  <si>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</si>
  <si>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</si>
  <si>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</si>
  <si>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</si>
  <si>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</si>
  <si>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</si>
  <si>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</si>
  <si>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</si>
  <si>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</si>
  <si>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</si>
  <si>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</si>
  <si>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</si>
  <si>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</si>
  <si>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</si>
  <si>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</si>
  <si>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</si>
  <si>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</si>
  <si>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</si>
  <si>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</si>
  <si>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</si>
  <si>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</si>
  <si>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</si>
  <si>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</si>
  <si>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</si>
  <si>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</si>
  <si>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</si>
  <si>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</si>
  <si>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</si>
  <si>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</si>
  <si>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</si>
  <si>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</si>
  <si>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</si>
  <si>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</si>
  <si>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</si>
  <si>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</si>
  <si>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</si>
  <si>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</si>
  <si>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</si>
  <si>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</si>
  <si>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</si>
  <si>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</si>
  <si>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</si>
  <si>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</si>
  <si>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</si>
  <si>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</si>
  <si>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</si>
  <si>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</si>
  <si>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</si>
  <si>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</si>
  <si>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</si>
  <si>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</si>
  <si>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</si>
  <si>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</si>
  <si>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</si>
  <si>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</si>
  <si>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</si>
  <si>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</si>
  <si>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</si>
  <si>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</si>
  <si>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</si>
  <si>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</si>
  <si>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</si>
  <si>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</si>
  <si>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</si>
  <si>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</si>
  <si>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</si>
  <si>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</si>
  <si>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</si>
  <si>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</si>
  <si>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</si>
  <si>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</si>
  <si>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</si>
  <si>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</si>
  <si>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</si>
  <si>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</si>
  <si>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</si>
  <si>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</si>
  <si>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</si>
  <si>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</si>
  <si>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</si>
  <si>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</si>
  <si>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</si>
  <si>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</si>
  <si>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</si>
  <si>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</si>
  <si>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</si>
  <si>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</si>
  <si>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</si>
  <si>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</si>
  <si>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</si>
  <si>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</si>
  <si>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</si>
  <si>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</si>
  <si>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</si>
  <si>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</si>
  <si>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</si>
  <si>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</si>
  <si>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</si>
  <si>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</si>
  <si>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</si>
  <si>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</si>
  <si>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</si>
  <si>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</si>
  <si>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</si>
  <si>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</si>
  <si>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</si>
  <si>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</si>
  <si>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</si>
  <si>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</si>
  <si>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</si>
  <si>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</si>
  <si>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</si>
  <si>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</si>
  <si>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</si>
  <si>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</si>
  <si>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</si>
  <si>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</si>
  <si>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</si>
  <si>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</si>
  <si>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</si>
  <si>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</si>
  <si>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</si>
  <si>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</si>
  <si>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</si>
  <si>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</si>
  <si>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</si>
  <si>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</si>
  <si>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</si>
  <si>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</si>
  <si>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</si>
  <si>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</si>
  <si>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</si>
  <si>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</si>
  <si>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</si>
  <si>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</si>
  <si>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</si>
  <si>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</si>
  <si>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</si>
  <si>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</si>
  <si>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</si>
  <si>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</si>
  <si>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</si>
  <si>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</si>
  <si>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</si>
  <si>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</si>
  <si>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</si>
  <si>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</si>
  <si>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</si>
  <si>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</si>
  <si>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</si>
  <si>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</si>
  <si>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</si>
  <si>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</si>
  <si>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</si>
  <si>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</si>
  <si>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</si>
  <si>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</si>
  <si>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</si>
  <si>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</si>
  <si>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</si>
  <si>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</si>
  <si>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</si>
  <si>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</si>
  <si>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</si>
  <si>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</si>
  <si>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</si>
  <si>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</si>
  <si>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</si>
  <si>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</si>
  <si>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</si>
  <si>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</si>
  <si>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</si>
  <si>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</si>
  <si>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</si>
  <si>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</si>
  <si>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</si>
  <si>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</si>
  <si>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</si>
  <si>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</si>
  <si>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</si>
  <si>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</si>
  <si>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</si>
  <si>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</si>
  <si>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</si>
  <si>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</si>
  <si>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</si>
  <si>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</si>
  <si>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</si>
  <si>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</si>
  <si>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</si>
  <si>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</si>
  <si>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</si>
  <si>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</si>
  <si>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</si>
  <si>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</si>
  <si>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</si>
  <si>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</si>
  <si>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</si>
  <si>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</si>
  <si>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</si>
  <si>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</si>
  <si>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</si>
  <si>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</si>
  <si>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</si>
  <si>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</si>
  <si>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</si>
  <si>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</si>
  <si>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</si>
  <si>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</si>
  <si>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</si>
  <si>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</si>
  <si>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</si>
  <si>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</si>
  <si>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</si>
  <si>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</si>
  <si>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</si>
  <si>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</si>
  <si>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</si>
  <si>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</si>
  <si>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</si>
  <si>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</si>
  <si>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</si>
  <si>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</si>
  <si>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</si>
  <si>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</si>
  <si>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</si>
  <si>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</si>
  <si>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</si>
  <si>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</si>
  <si>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</si>
  <si>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</si>
  <si>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</si>
  <si>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</si>
  <si>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</si>
  <si>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</si>
  <si>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</si>
  <si>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</si>
  <si>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</si>
  <si>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</si>
  <si>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</si>
  <si>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</si>
  <si>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</si>
  <si>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</si>
  <si>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</si>
  <si>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</si>
  <si>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</si>
  <si>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</si>
  <si>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</si>
  <si>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</si>
  <si>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</si>
  <si>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</si>
  <si>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</si>
  <si>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</si>
  <si>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</si>
  <si>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</si>
  <si>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</si>
  <si>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</si>
  <si>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</si>
  <si>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</si>
  <si>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</si>
  <si>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</si>
  <si>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</si>
  <si>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</si>
  <si>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</si>
  <si>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</si>
  <si>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</si>
  <si>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</si>
  <si>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</si>
  <si>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</si>
  <si>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</si>
  <si>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</si>
  <si>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</si>
  <si>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</si>
  <si>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</si>
  <si>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</si>
  <si>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</si>
  <si>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</si>
  <si>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</si>
  <si>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</si>
  <si>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</si>
  <si>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</si>
  <si>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</si>
  <si>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</si>
  <si>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</si>
  <si>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</si>
  <si>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</si>
  <si>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</si>
  <si>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</si>
  <si>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</si>
  <si>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</si>
  <si>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</si>
  <si>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</si>
  <si>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</si>
  <si>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</si>
  <si>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</si>
  <si>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</si>
  <si>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</si>
  <si>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</si>
  <si>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</si>
  <si>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</si>
  <si>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</si>
  <si>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</si>
  <si>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</si>
  <si>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</si>
  <si>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</si>
  <si>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</si>
  <si>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</si>
  <si>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</si>
  <si>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</si>
  <si>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</si>
  <si>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</si>
  <si>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</si>
  <si>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</si>
  <si>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</si>
  <si>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</si>
  <si>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</si>
  <si>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</si>
  <si>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</si>
  <si>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</si>
  <si>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</si>
  <si>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</si>
  <si>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</si>
  <si>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</si>
  <si>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</si>
  <si>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</si>
  <si>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</si>
  <si>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</si>
  <si>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</si>
  <si>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</si>
  <si>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</si>
  <si>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</si>
  <si>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</si>
  <si>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</si>
  <si>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</si>
  <si>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</si>
  <si>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</si>
  <si>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</si>
  <si>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</si>
  <si>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</si>
  <si>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</si>
  <si>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</si>
  <si>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</si>
  <si>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</si>
  <si>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</si>
  <si>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</si>
  <si>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</si>
  <si>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</si>
  <si>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</si>
  <si>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</si>
  <si>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</si>
  <si>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</si>
  <si>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</si>
  <si>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</si>
  <si>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</si>
  <si>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</si>
  <si>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</si>
  <si>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</si>
  <si>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</si>
  <si>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</si>
  <si>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</si>
  <si>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</si>
  <si>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</si>
  <si>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</si>
  <si>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</si>
  <si>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</si>
  <si>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</si>
  <si>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</si>
  <si>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</si>
  <si>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</si>
  <si>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</si>
  <si>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</si>
  <si>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</si>
  <si>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</si>
  <si>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</si>
  <si>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</si>
  <si>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</si>
  <si>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</si>
  <si>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</si>
  <si>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</si>
  <si>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</si>
  <si>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</si>
  <si>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</si>
  <si>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</si>
  <si>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</si>
  <si>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</si>
  <si>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</si>
  <si>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</si>
  <si>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</si>
  <si>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</si>
  <si>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</si>
  <si>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</si>
  <si>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</si>
  <si>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</si>
  <si>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</si>
  <si>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</si>
  <si>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</si>
  <si>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</si>
  <si>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</si>
  <si>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</si>
  <si>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</si>
  <si>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</si>
  <si>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</si>
  <si>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</si>
  <si>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</si>
  <si>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</si>
  <si>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</si>
  <si>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</si>
  <si>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</si>
  <si>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</si>
  <si>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</si>
  <si>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</si>
  <si>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</si>
  <si>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</si>
  <si>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</si>
  <si>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</si>
  <si>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</si>
  <si>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</si>
  <si>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</si>
  <si>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</si>
  <si>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</si>
  <si>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</si>
  <si>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</si>
  <si>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</si>
  <si>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</si>
  <si>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</si>
  <si>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</si>
  <si>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</si>
  <si>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</si>
  <si>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</si>
  <si>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</si>
  <si>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</si>
  <si>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</si>
  <si>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</si>
  <si>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</si>
  <si>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</si>
  <si>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</si>
  <si>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</si>
  <si>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</si>
  <si>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</si>
  <si>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</si>
  <si>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</si>
  <si>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</si>
  <si>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</si>
  <si>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</si>
  <si>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</si>
  <si>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</si>
  <si>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</si>
  <si>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</si>
  <si>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</si>
  <si>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</si>
  <si>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</si>
  <si>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</si>
  <si>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</si>
  <si>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</si>
  <si>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</si>
  <si>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</si>
  <si>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</si>
  <si>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</si>
  <si>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</si>
  <si>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</si>
  <si>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</si>
  <si>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</si>
  <si>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</si>
  <si>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</si>
  <si>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</si>
  <si>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</si>
  <si>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</si>
  <si>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</si>
  <si>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</si>
  <si>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</si>
  <si>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</si>
  <si>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</si>
  <si>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</si>
  <si>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</si>
  <si>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</si>
  <si>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</si>
  <si>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</si>
  <si>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</si>
  <si>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</si>
  <si>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</si>
  <si>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</si>
  <si>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</si>
  <si>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</si>
  <si>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</si>
  <si>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</si>
  <si>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</si>
  <si>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</si>
  <si>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</si>
  <si>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</si>
  <si>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</si>
  <si>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</si>
  <si>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</si>
  <si>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</si>
  <si>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</si>
  <si>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</si>
  <si>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</si>
  <si>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</si>
  <si>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</si>
  <si>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</si>
  <si>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</si>
  <si>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</si>
  <si>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</si>
  <si>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</si>
  <si>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</si>
  <si>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</si>
  <si>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</si>
  <si>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</si>
  <si>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</si>
  <si>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</si>
  <si>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</si>
  <si>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</si>
  <si>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</si>
  <si>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</si>
  <si>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</si>
  <si>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</si>
  <si>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</si>
  <si>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</si>
  <si>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</si>
  <si>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</si>
  <si>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</si>
  <si>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</si>
  <si>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</si>
  <si>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</si>
  <si>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</si>
  <si>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</si>
  <si>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</si>
  <si>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</si>
  <si>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</si>
  <si>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</si>
  <si>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</si>
  <si>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</si>
  <si>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</si>
  <si>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</si>
  <si>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</si>
  <si>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</si>
  <si>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</si>
  <si>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</si>
  <si>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</si>
  <si>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</si>
  <si>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</si>
  <si>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</si>
  <si>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</si>
  <si>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</si>
  <si>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</si>
  <si>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</si>
  <si>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</si>
  <si>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</si>
  <si>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</si>
  <si>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</si>
  <si>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</si>
  <si>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</si>
  <si>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</si>
  <si>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</si>
  <si>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</si>
  <si>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</si>
  <si>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</si>
  <si>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</si>
  <si>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</si>
  <si>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</si>
  <si>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</si>
  <si>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</si>
  <si>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</si>
  <si>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</si>
  <si>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</si>
  <si>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</si>
  <si>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</si>
  <si>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</si>
  <si>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</si>
  <si>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</si>
  <si>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</si>
  <si>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</si>
  <si>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</si>
  <si>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</si>
  <si>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</si>
  <si>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</si>
  <si>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</si>
  <si>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</si>
  <si>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</si>
  <si>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</si>
  <si>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</si>
  <si>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</si>
  <si>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</si>
  <si>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</si>
  <si>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</si>
  <si>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</si>
  <si>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</si>
  <si>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</si>
  <si>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</si>
  <si>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</si>
  <si>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</si>
  <si>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</si>
  <si>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</si>
  <si>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</si>
  <si>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</si>
  <si>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</si>
  <si>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</si>
  <si>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</si>
  <si>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</si>
  <si>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</si>
  <si>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</si>
  <si>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</si>
  <si>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</si>
  <si>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</si>
  <si>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</si>
  <si>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</si>
  <si>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</si>
  <si>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</si>
  <si>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</si>
  <si>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</si>
  <si>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</si>
  <si>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</si>
  <si>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</si>
  <si>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</si>
  <si>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</si>
  <si>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</si>
  <si>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</si>
  <si>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</si>
  <si>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</si>
  <si>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</si>
  <si>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</si>
  <si>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</si>
  <si>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</si>
  <si>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</si>
  <si>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</si>
  <si>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</si>
  <si>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</si>
  <si>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</si>
  <si>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</si>
  <si>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</si>
  <si>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</si>
  <si>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</si>
  <si>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</si>
  <si>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</si>
  <si>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</si>
  <si>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</si>
  <si>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</si>
  <si>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</si>
  <si>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</si>
  <si>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</si>
  <si>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</si>
  <si>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</si>
  <si>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</si>
  <si>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</si>
  <si>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</si>
  <si>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</si>
  <si>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</si>
  <si>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</si>
  <si>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</si>
  <si>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</si>
  <si>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</si>
  <si>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</si>
  <si>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</si>
  <si>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</si>
  <si>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</si>
  <si>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</si>
  <si>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</si>
  <si>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</si>
  <si>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</si>
  <si>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</si>
  <si>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</si>
  <si>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</si>
  <si>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</si>
  <si>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</si>
  <si>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</si>
  <si>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</si>
  <si>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</si>
  <si>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</si>
  <si>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</si>
  <si>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</si>
  <si>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</si>
  <si>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</si>
  <si>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</si>
  <si>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</si>
  <si>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</si>
  <si>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</si>
  <si>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</si>
  <si>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</si>
  <si>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</si>
  <si>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</si>
  <si>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</si>
  <si>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</si>
  <si>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</si>
  <si>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</si>
  <si>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</si>
  <si>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</si>
  <si>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</si>
  <si>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</si>
  <si>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</si>
  <si>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</si>
  <si>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</si>
  <si>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</si>
  <si>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</si>
  <si>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</si>
  <si>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</si>
  <si>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</si>
  <si>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</si>
  <si>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</si>
  <si>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</si>
  <si>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</si>
  <si>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</si>
  <si>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</si>
  <si>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</si>
  <si>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</si>
  <si>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</si>
  <si>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</si>
  <si>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</si>
  <si>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</si>
  <si>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</si>
  <si>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</si>
  <si>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</si>
  <si>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</si>
  <si>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</si>
  <si>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</si>
  <si>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</si>
  <si>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</si>
  <si>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</si>
  <si>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</si>
  <si>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</si>
  <si>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</si>
  <si>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</si>
  <si>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</si>
  <si>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</si>
  <si>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</si>
  <si>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</si>
  <si>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</si>
  <si>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</si>
  <si>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</si>
  <si>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</si>
  <si>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</si>
  <si>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</si>
  <si>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</si>
  <si>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</si>
  <si>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</si>
  <si>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</si>
  <si>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</si>
  <si>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</si>
  <si>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</si>
  <si>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</si>
  <si>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</si>
  <si>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</si>
  <si>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</si>
  <si>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</si>
  <si>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</si>
  <si>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</si>
  <si>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</si>
  <si>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</si>
  <si>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</si>
  <si>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</si>
  <si>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</si>
  <si>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</si>
  <si>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</si>
  <si>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</si>
  <si>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</si>
  <si>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</si>
  <si>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</si>
  <si>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</si>
  <si>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</si>
  <si>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</si>
  <si>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</si>
  <si>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</si>
  <si>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</si>
  <si>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</si>
  <si>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</si>
  <si>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</si>
  <si>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</si>
  <si>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</si>
  <si>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</si>
  <si>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</si>
  <si>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</si>
  <si>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</si>
  <si>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</si>
  <si>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</si>
  <si>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</si>
  <si>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</si>
  <si>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</si>
  <si>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</si>
  <si>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</si>
  <si>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</si>
  <si>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</si>
  <si>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</si>
  <si>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</si>
  <si>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</si>
  <si>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</si>
  <si>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</si>
  <si>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</si>
  <si>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</si>
  <si>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</si>
  <si>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</si>
  <si>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</si>
  <si>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</si>
  <si>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</si>
  <si>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</si>
  <si>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</si>
  <si>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</si>
  <si>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</si>
  <si>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</si>
  <si>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</si>
  <si>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</si>
  <si>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</si>
  <si>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</si>
  <si>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</si>
  <si>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</si>
  <si>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</si>
  <si>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</si>
  <si>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</si>
  <si>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</si>
  <si>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</si>
  <si>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</si>
  <si>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</si>
  <si>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</si>
  <si>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</si>
  <si>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</si>
  <si>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</si>
  <si>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</si>
  <si>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</si>
  <si>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</si>
  <si>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</si>
  <si>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</si>
  <si>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</si>
  <si>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</si>
  <si>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</si>
  <si>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</si>
  <si>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</si>
  <si>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</si>
  <si>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</si>
  <si>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</si>
  <si>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</si>
  <si>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</si>
  <si>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</si>
  <si>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</si>
  <si>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</si>
  <si>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</si>
  <si>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</si>
  <si>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</si>
  <si>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</si>
  <si>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</si>
  <si>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</si>
  <si>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</si>
  <si>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</si>
  <si>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</si>
  <si>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</si>
  <si>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</si>
  <si>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</si>
  <si>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</si>
  <si>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</si>
  <si>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</si>
  <si>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</si>
  <si>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</si>
  <si>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</si>
  <si>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</si>
  <si>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</si>
  <si>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</si>
  <si>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</si>
  <si>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</si>
  <si>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</si>
  <si>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</si>
  <si>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</si>
  <si>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</si>
  <si>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</si>
  <si>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</si>
  <si>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</si>
  <si>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</si>
  <si>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</si>
  <si>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</si>
  <si>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</si>
  <si>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</si>
  <si>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</si>
  <si>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</si>
  <si>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</si>
  <si>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</si>
  <si>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</si>
  <si>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</si>
  <si>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</si>
  <si>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</si>
  <si>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</si>
  <si>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</si>
  <si>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</si>
  <si>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</si>
  <si>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</si>
  <si>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</si>
  <si>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</si>
  <si>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</si>
  <si>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</si>
  <si>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</si>
  <si>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</si>
  <si>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</si>
  <si>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</si>
  <si>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</si>
  <si>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</si>
  <si>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</si>
  <si>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</si>
  <si>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</si>
  <si>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</si>
  <si>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</si>
  <si>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</si>
  <si>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</si>
  <si>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</si>
  <si>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</si>
  <si>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</si>
  <si>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</si>
  <si>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</si>
  <si>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</si>
  <si>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</si>
  <si>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</si>
  <si>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</si>
  <si>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</si>
  <si>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</si>
  <si>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</si>
  <si>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</si>
  <si>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</si>
  <si>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</si>
  <si>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</si>
  <si>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</si>
  <si>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</si>
  <si>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</si>
  <si>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</si>
  <si>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</si>
  <si>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</si>
  <si>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</si>
  <si>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</si>
  <si>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</si>
  <si>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</si>
  <si>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</si>
  <si>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</si>
  <si>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</si>
  <si>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</si>
  <si>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</si>
  <si>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</si>
  <si>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</si>
  <si>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</si>
  <si>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</si>
  <si>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</si>
  <si>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</si>
  <si>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</si>
  <si>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</si>
  <si>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</si>
  <si>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</si>
  <si>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</si>
  <si>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</si>
  <si>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</si>
  <si>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</si>
  <si>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</si>
  <si>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</si>
  <si>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</si>
  <si>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</si>
  <si>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</si>
  <si>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</si>
  <si>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</si>
  <si>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</si>
  <si>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</si>
  <si>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</si>
  <si>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</si>
  <si>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</si>
  <si>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</si>
  <si>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</si>
  <si>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</si>
  <si>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</si>
  <si>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</si>
  <si>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</si>
  <si>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</si>
  <si>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</si>
  <si>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</si>
  <si>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</si>
  <si>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</si>
  <si>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</si>
  <si>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</si>
  <si>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</si>
  <si>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</si>
  <si>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</si>
  <si>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</si>
  <si>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</si>
  <si>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</si>
  <si>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</si>
  <si>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</si>
  <si>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</si>
  <si>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</si>
  <si>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</si>
  <si>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</si>
  <si>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</si>
  <si>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</si>
  <si>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</si>
  <si>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</si>
  <si>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</si>
  <si>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</si>
  <si>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</si>
  <si>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</si>
  <si>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</si>
  <si>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</si>
  <si>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</si>
  <si>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</si>
  <si>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</si>
  <si>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</si>
  <si>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</si>
  <si>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</si>
  <si>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</si>
  <si>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</si>
  <si>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</si>
  <si>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</si>
  <si>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</si>
  <si>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</si>
  <si>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</si>
  <si>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</si>
  <si>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</si>
  <si>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</si>
  <si>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</si>
  <si>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</si>
  <si>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</si>
  <si>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</si>
  <si>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</si>
  <si>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</si>
  <si>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</si>
  <si>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</si>
  <si>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</si>
  <si>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</si>
  <si>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</si>
  <si>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</si>
  <si>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</si>
  <si>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</si>
  <si>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</si>
  <si>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</si>
  <si>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</si>
  <si>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</si>
  <si>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</si>
  <si>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</si>
  <si>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</si>
  <si>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</si>
  <si>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</si>
  <si>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</si>
  <si>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</si>
  <si>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</si>
  <si>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</si>
  <si>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</si>
  <si>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</si>
  <si>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</si>
  <si>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</si>
  <si>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</si>
  <si>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</si>
  <si>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</si>
  <si>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</si>
  <si>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</si>
  <si>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</si>
  <si>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</si>
  <si>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</si>
  <si>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</si>
  <si>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</si>
  <si>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</si>
  <si>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</si>
  <si>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</si>
  <si>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</si>
  <si>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</si>
  <si>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</si>
  <si>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</si>
  <si>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</si>
  <si>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</si>
  <si>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</si>
  <si>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</si>
  <si>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</si>
  <si>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</si>
  <si>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</si>
  <si>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</si>
  <si>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</si>
  <si>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</si>
  <si>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</si>
  <si>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</si>
  <si>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</si>
  <si>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</si>
  <si>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</si>
  <si>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</si>
  <si>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</si>
  <si>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</si>
  <si>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</si>
  <si>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</si>
  <si>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</si>
  <si>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</si>
  <si>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</si>
  <si>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</si>
  <si>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</si>
  <si>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</si>
  <si>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</si>
  <si>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</si>
  <si>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</si>
  <si>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</si>
  <si>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</si>
  <si>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</si>
  <si>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</si>
  <si>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</si>
  <si>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</si>
  <si>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</si>
  <si>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</si>
  <si>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</si>
  <si>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</si>
  <si>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</si>
  <si>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</si>
  <si>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</si>
  <si>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</si>
  <si>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</si>
  <si>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</si>
  <si>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</si>
  <si>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</si>
  <si>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</si>
  <si>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</si>
  <si>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</si>
  <si>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</si>
  <si>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</si>
  <si>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</si>
  <si>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</si>
  <si>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</si>
  <si>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</si>
  <si>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</si>
  <si>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</si>
  <si>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</si>
  <si>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</si>
  <si>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</si>
  <si>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</si>
  <si>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</si>
  <si>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</si>
  <si>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</si>
  <si>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</si>
  <si>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</si>
  <si>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</si>
  <si>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</si>
  <si>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</si>
  <si>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</si>
  <si>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</si>
  <si>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</si>
  <si>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</si>
  <si>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</si>
  <si>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</si>
  <si>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</si>
  <si>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</si>
  <si>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</si>
  <si>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</si>
  <si>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</si>
  <si>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</si>
  <si>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</si>
  <si>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</si>
  <si>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</si>
  <si>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</si>
  <si>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</si>
  <si>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</si>
  <si>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</si>
  <si>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</si>
  <si>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</si>
  <si>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</si>
  <si>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</si>
  <si>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</si>
  <si>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</si>
  <si>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</si>
  <si>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</si>
  <si>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</si>
  <si>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</si>
  <si>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</si>
  <si>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</si>
  <si>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</si>
  <si>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</si>
  <si>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</si>
  <si>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</si>
  <si>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</si>
  <si>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</si>
  <si>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</si>
  <si>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</si>
  <si>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</si>
  <si>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</si>
  <si>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</si>
  <si>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</si>
  <si>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</si>
  <si>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</si>
  <si>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</si>
  <si>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</si>
  <si>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</si>
  <si>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</si>
  <si>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</si>
  <si>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</si>
  <si>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</si>
  <si>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</si>
  <si>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</si>
  <si>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</si>
  <si>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</si>
  <si>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</si>
  <si>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</si>
  <si>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</si>
  <si>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</si>
  <si>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</si>
  <si>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</si>
  <si>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</si>
  <si>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</si>
  <si>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</si>
  <si>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</si>
  <si>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</si>
  <si>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</si>
  <si>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</si>
  <si>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</si>
  <si>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</si>
  <si>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</si>
  <si>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</si>
  <si>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</si>
  <si>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</si>
  <si>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</si>
  <si>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</si>
  <si>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</si>
  <si>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</si>
  <si>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</si>
  <si>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</si>
  <si>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</si>
  <si>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</si>
  <si>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</si>
  <si>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</si>
  <si>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</si>
  <si>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</si>
  <si>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</si>
  <si>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</si>
  <si>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</si>
  <si>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</si>
  <si>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</si>
  <si>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</si>
  <si>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</si>
  <si>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</si>
  <si>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</si>
  <si>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</si>
  <si>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</si>
  <si>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</si>
  <si>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</si>
  <si>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</si>
  <si>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</si>
  <si>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</si>
  <si>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</si>
  <si>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</si>
  <si>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</si>
  <si>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</si>
  <si>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</si>
  <si>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</si>
  <si>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</si>
  <si>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</si>
  <si>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</si>
  <si>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</si>
  <si>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</si>
  <si>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</si>
  <si>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</si>
  <si>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</si>
  <si>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</si>
  <si>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</si>
  <si>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</si>
  <si>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</si>
  <si>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</si>
  <si>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</si>
  <si>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</si>
  <si>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</si>
  <si>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</si>
  <si>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</si>
  <si>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</si>
  <si>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</si>
  <si>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</si>
  <si>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</si>
  <si>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</si>
  <si>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</si>
  <si>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</si>
  <si>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</si>
  <si>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</si>
  <si>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</si>
  <si>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</si>
  <si>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</si>
  <si>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</si>
  <si>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</si>
  <si>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</si>
  <si>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</si>
  <si>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</si>
  <si>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</si>
  <si>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</si>
  <si>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</si>
  <si>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</si>
  <si>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</si>
  <si>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</si>
  <si>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</si>
  <si>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</si>
  <si>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</si>
  <si>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</si>
  <si>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</si>
  <si>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</si>
  <si>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</si>
  <si>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</si>
  <si>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</si>
  <si>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</si>
  <si>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</si>
  <si>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</si>
  <si>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</si>
  <si>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</si>
  <si>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</si>
  <si>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</si>
  <si>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</si>
  <si>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</si>
  <si>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</si>
  <si>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</si>
  <si>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</si>
  <si>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</si>
  <si>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</si>
  <si>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</si>
  <si>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</si>
  <si>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</si>
  <si>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</si>
  <si>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</si>
  <si>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</si>
  <si>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</si>
  <si>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</si>
  <si>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</si>
  <si>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</si>
  <si>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</si>
  <si>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</si>
  <si>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</si>
  <si>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</si>
  <si>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</si>
  <si>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</si>
  <si>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</si>
  <si>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</si>
  <si>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</si>
  <si>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</si>
  <si>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</si>
  <si>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</si>
  <si>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</si>
  <si>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</si>
  <si>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</si>
  <si>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</si>
  <si>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</si>
  <si>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</si>
  <si>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</si>
  <si>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</si>
  <si>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</si>
  <si>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</si>
  <si>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</si>
  <si>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</si>
  <si>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</si>
  <si>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</si>
  <si>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</si>
  <si>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</si>
  <si>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</si>
  <si>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</si>
  <si>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</si>
  <si>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</si>
  <si>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</si>
  <si>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</si>
  <si>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</si>
  <si>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</si>
  <si>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</si>
  <si>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</si>
  <si>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</si>
  <si>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</si>
  <si>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</si>
  <si>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</si>
  <si>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</si>
  <si>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</si>
  <si>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</si>
  <si>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</si>
  <si>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</si>
  <si>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</si>
  <si>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</si>
  <si>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</si>
  <si>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</si>
  <si>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</si>
  <si>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</si>
  <si>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</si>
  <si>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</si>
  <si>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</si>
  <si>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</si>
  <si>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</si>
  <si>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</si>
  <si>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</si>
  <si>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</si>
  <si>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</si>
  <si>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</si>
  <si>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</si>
  <si>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</si>
  <si>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</si>
  <si>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</si>
  <si>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</si>
  <si>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</si>
  <si>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</si>
  <si>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</si>
  <si>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</si>
  <si>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</si>
  <si>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</si>
  <si>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</si>
  <si>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</si>
  <si>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</si>
  <si>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</si>
  <si>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</si>
  <si>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</si>
  <si>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</si>
  <si>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</si>
  <si>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</si>
  <si>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</si>
  <si>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</si>
  <si>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</si>
  <si>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</si>
  <si>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</si>
  <si>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</si>
  <si>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</si>
  <si>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</si>
  <si>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</si>
  <si>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</si>
  <si>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</si>
  <si>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</si>
  <si>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</si>
  <si>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</si>
  <si>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</si>
  <si>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</si>
  <si>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</si>
  <si>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</si>
  <si>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</si>
  <si>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</si>
  <si>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</si>
  <si>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</si>
  <si>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</si>
  <si>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</si>
  <si>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</si>
  <si>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</si>
  <si>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</si>
  <si>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</si>
  <si>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</si>
  <si>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</si>
  <si>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</si>
  <si>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</si>
  <si>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</si>
  <si>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</si>
  <si>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</si>
  <si>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</si>
  <si>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</si>
  <si>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</si>
  <si>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</si>
  <si>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</si>
  <si>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</si>
  <si>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</si>
  <si>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</si>
  <si>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</si>
  <si>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</si>
  <si>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</si>
  <si>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</si>
  <si>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</si>
  <si>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</si>
  <si>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</si>
  <si>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</si>
  <si>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</si>
  <si>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</si>
  <si>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</si>
  <si>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</si>
  <si>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</si>
  <si>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</si>
  <si>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</si>
  <si>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</si>
  <si>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</si>
  <si>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</si>
  <si>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</si>
  <si>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</si>
  <si>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</si>
  <si>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</si>
  <si>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</si>
  <si>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</si>
  <si>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</si>
  <si>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</si>
  <si>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</si>
  <si>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</si>
  <si>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</si>
  <si>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</si>
  <si>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</si>
  <si>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</si>
  <si>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</si>
  <si>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</si>
  <si>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</si>
  <si>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</si>
  <si>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</si>
  <si>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</si>
  <si>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</si>
  <si>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</si>
  <si>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</si>
  <si>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</si>
  <si>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</si>
  <si>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</si>
  <si>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</si>
  <si>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</si>
  <si>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</si>
  <si>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</si>
  <si>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</si>
  <si>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</si>
  <si>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</si>
  <si>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</si>
  <si>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</si>
  <si>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</si>
  <si>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</si>
  <si>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</si>
  <si>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</si>
  <si>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</si>
  <si>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</si>
  <si>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</si>
  <si>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</si>
  <si>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</si>
  <si>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</si>
  <si>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</si>
  <si>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</si>
  <si>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</si>
  <si>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</si>
  <si>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</si>
  <si>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</si>
  <si>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</si>
  <si>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</si>
  <si>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</si>
  <si>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</si>
  <si>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</si>
  <si>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</si>
  <si>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</si>
  <si>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</si>
  <si>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</si>
  <si>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</si>
  <si>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</si>
  <si>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</si>
  <si>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</si>
  <si>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</si>
  <si>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</si>
  <si>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</si>
  <si>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</si>
  <si>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</si>
  <si>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</si>
  <si>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</si>
  <si>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</si>
  <si>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</si>
  <si>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</si>
  <si>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</si>
  <si>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</si>
  <si>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</si>
  <si>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</si>
  <si>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</si>
  <si>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</si>
  <si>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</si>
  <si>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</si>
  <si>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</si>
  <si>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</si>
  <si>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</si>
  <si>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</si>
  <si>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</si>
  <si>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</si>
  <si>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</si>
  <si>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</si>
  <si>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</si>
  <si>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</si>
  <si>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</si>
  <si>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</si>
  <si>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</si>
  <si>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</si>
  <si>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</si>
  <si>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</si>
  <si>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</si>
  <si>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</si>
  <si>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</si>
  <si>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</si>
  <si>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</si>
  <si>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</si>
  <si>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</si>
  <si>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</si>
  <si>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</si>
  <si>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</si>
  <si>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</si>
  <si>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</si>
  <si>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</si>
  <si>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</si>
  <si>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</si>
  <si>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</si>
  <si>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</si>
  <si>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</si>
  <si>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</si>
  <si>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</si>
  <si>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</si>
  <si>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</si>
  <si>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</si>
  <si>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</si>
  <si>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</si>
  <si>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</si>
  <si>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</si>
  <si>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</si>
  <si>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</si>
  <si>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</si>
  <si>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</si>
  <si>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</si>
  <si>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</si>
  <si>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</si>
  <si>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</si>
  <si>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</si>
  <si>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</si>
  <si>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</si>
  <si>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</si>
  <si>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</si>
  <si>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</si>
  <si>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</si>
  <si>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</si>
  <si>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</si>
  <si>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</si>
  <si>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</si>
  <si>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</si>
  <si>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</si>
  <si>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</si>
  <si>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</si>
  <si>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</si>
  <si>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</si>
  <si>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</si>
  <si>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</si>
  <si>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</si>
  <si>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</si>
  <si>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</si>
  <si>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</si>
  <si>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</si>
  <si>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</si>
  <si>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</si>
  <si>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</si>
  <si>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</si>
  <si>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</si>
  <si>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</si>
  <si>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</si>
  <si>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</si>
  <si>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</si>
  <si>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</si>
  <si>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</si>
  <si>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</si>
  <si>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</si>
  <si>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</si>
  <si>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</si>
  <si>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</si>
  <si>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</si>
  <si>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</si>
  <si>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</si>
  <si>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</si>
  <si>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</si>
  <si>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</si>
  <si>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</si>
  <si>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</si>
  <si>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</si>
  <si>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</si>
  <si>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</si>
  <si>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</si>
  <si>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</si>
  <si>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</si>
  <si>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</si>
  <si>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</si>
  <si>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</si>
  <si>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</si>
  <si>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</si>
  <si>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</si>
  <si>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</si>
  <si>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</si>
  <si>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</si>
  <si>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</si>
  <si>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</si>
  <si>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</si>
  <si>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</si>
  <si>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</si>
  <si>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</si>
  <si>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</si>
  <si>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</si>
  <si>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</si>
  <si>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</si>
  <si>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</si>
  <si>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</si>
  <si>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</si>
  <si>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</si>
  <si>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</si>
  <si>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</si>
  <si>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</si>
  <si>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</si>
  <si>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</si>
  <si>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</si>
  <si>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</si>
  <si>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</si>
  <si>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</si>
  <si>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</si>
  <si>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</si>
  <si>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</si>
  <si>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</si>
  <si>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</si>
  <si>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</si>
  <si>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</si>
  <si>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</si>
  <si>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</si>
  <si>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</si>
  <si>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</si>
  <si>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</si>
  <si>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</si>
  <si>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</si>
  <si>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</si>
  <si>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</si>
  <si>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</si>
  <si>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</si>
  <si>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</si>
  <si>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</si>
  <si>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</si>
  <si>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</si>
  <si>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</si>
  <si>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</si>
  <si>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</si>
  <si>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</si>
  <si>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</si>
  <si>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</si>
  <si>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</si>
  <si>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</si>
  <si>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</si>
  <si>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</si>
  <si>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</si>
  <si>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</si>
  <si>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</si>
  <si>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</si>
  <si>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</si>
  <si>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</si>
  <si>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</si>
  <si>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</si>
  <si>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</si>
  <si>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</si>
  <si>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</si>
  <si>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</si>
  <si>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</si>
  <si>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</si>
  <si>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</si>
  <si>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</si>
  <si>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</si>
  <si>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</si>
  <si>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</si>
  <si>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</si>
  <si>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</si>
  <si>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</si>
  <si>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</si>
  <si>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</si>
  <si>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</si>
  <si>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</si>
  <si>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</si>
  <si>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</si>
  <si>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</si>
  <si>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</si>
  <si>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</si>
  <si>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</si>
  <si>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</si>
  <si>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</si>
  <si>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</si>
  <si>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</si>
  <si>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</si>
  <si>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</si>
  <si>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</si>
  <si>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</si>
  <si>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</si>
  <si>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</si>
  <si>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</si>
  <si>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</si>
  <si>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</si>
  <si>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</si>
  <si>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</si>
  <si>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</si>
  <si>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</si>
  <si>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</si>
  <si>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</si>
  <si>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</si>
  <si>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</si>
  <si>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</si>
  <si>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</si>
  <si>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</si>
  <si>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</si>
  <si>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</si>
  <si>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</si>
  <si>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</si>
  <si>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</si>
  <si>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</si>
  <si>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</si>
  <si>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</si>
  <si>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</si>
  <si>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</si>
  <si>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</si>
  <si>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</si>
  <si>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</si>
  <si>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</si>
  <si>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</si>
  <si>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</si>
  <si>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</si>
  <si>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</si>
  <si>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</si>
  <si>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</si>
  <si>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</si>
  <si>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</si>
  <si>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</si>
  <si>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</si>
  <si>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</si>
  <si>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</si>
  <si>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</si>
  <si>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</si>
  <si>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</si>
  <si>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</si>
  <si>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</si>
  <si>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</si>
  <si>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</si>
  <si>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</si>
  <si>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</si>
  <si>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</si>
  <si>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</si>
  <si>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</si>
  <si>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</si>
  <si>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</si>
  <si>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</si>
  <si>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</si>
  <si>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</si>
  <si>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</si>
  <si>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</si>
  <si>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</si>
  <si>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</si>
  <si>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</si>
  <si>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</si>
  <si>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</si>
  <si>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</si>
  <si>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</si>
  <si>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</si>
  <si>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</si>
  <si>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</si>
  <si>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</si>
  <si>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</si>
  <si>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</si>
  <si>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</si>
  <si>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</si>
  <si>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</si>
  <si>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</si>
  <si>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</si>
  <si>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</si>
  <si>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</si>
  <si>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</si>
  <si>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</si>
  <si>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</si>
  <si>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</si>
  <si>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</si>
  <si>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</si>
  <si>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</si>
  <si>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</si>
  <si>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</si>
  <si>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</si>
  <si>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</si>
  <si>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</si>
  <si>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</si>
  <si>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</si>
  <si>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</si>
  <si>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</si>
  <si>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</si>
  <si>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</si>
  <si>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</si>
  <si>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</si>
  <si>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</si>
  <si>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</si>
  <si>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</si>
  <si>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</si>
  <si>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</si>
  <si>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</si>
  <si>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</si>
  <si>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</si>
  <si>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</si>
  <si>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</si>
  <si>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</si>
  <si>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</si>
  <si>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</si>
  <si>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</si>
  <si>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</si>
  <si>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</si>
  <si>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</si>
  <si>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</si>
  <si>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</si>
  <si>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</si>
  <si>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</si>
  <si>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</si>
  <si>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</si>
  <si>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</si>
  <si>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</si>
  <si>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</si>
  <si>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</si>
  <si>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</si>
  <si>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</si>
  <si>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</si>
  <si>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</si>
  <si>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</si>
  <si>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</si>
  <si>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</si>
  <si>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</si>
  <si>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</si>
  <si>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</si>
  <si>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</si>
  <si>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</si>
  <si>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</si>
  <si>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</si>
  <si>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</si>
  <si>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</si>
  <si>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</si>
  <si>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</si>
  <si>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</si>
  <si>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</si>
  <si>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</si>
  <si>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</si>
  <si>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</si>
  <si>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</si>
  <si>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</si>
  <si>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</si>
  <si>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</si>
  <si>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</si>
  <si>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</si>
  <si>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</si>
  <si>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</si>
  <si>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</si>
  <si>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</si>
  <si>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</si>
  <si>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</si>
  <si>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</si>
  <si>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</si>
  <si>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</si>
  <si>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</si>
  <si>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</si>
  <si>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</si>
  <si>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</si>
  <si>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</si>
  <si>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</si>
  <si>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</si>
  <si>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</si>
  <si>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</si>
  <si>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</si>
  <si>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</si>
  <si>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</si>
  <si>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</si>
  <si>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</si>
  <si>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</si>
  <si>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</si>
  <si>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</si>
  <si>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</si>
  <si>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</si>
  <si>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</si>
  <si>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</si>
  <si>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</si>
  <si>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</si>
  <si>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</si>
  <si>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</si>
  <si>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</si>
  <si>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</si>
  <si>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</si>
  <si>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</si>
  <si>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</si>
  <si>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</si>
  <si>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</si>
  <si>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</si>
  <si>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</si>
  <si>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</si>
  <si>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</si>
  <si>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</si>
  <si>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</si>
  <si>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</si>
  <si>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</si>
  <si>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</si>
  <si>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</si>
  <si>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</si>
  <si>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</si>
  <si>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</si>
  <si>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</si>
  <si>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</si>
  <si>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</si>
  <si>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</si>
  <si>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</si>
  <si>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</si>
  <si>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</si>
  <si>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</si>
  <si>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</si>
  <si>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</si>
  <si>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</si>
  <si>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</si>
  <si>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</si>
  <si>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</si>
  <si>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</si>
  <si>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</si>
  <si>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</si>
  <si>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</si>
  <si>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</si>
  <si>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</si>
  <si>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</si>
  <si>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</si>
  <si>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</si>
  <si>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</si>
  <si>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</si>
  <si>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</si>
  <si>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</si>
  <si>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</si>
  <si>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</si>
  <si>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</si>
  <si>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</si>
  <si>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</si>
  <si>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</si>
  <si>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</si>
  <si>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</si>
  <si>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</si>
  <si>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</si>
  <si>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</si>
  <si>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</si>
  <si>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</si>
  <si>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</si>
  <si>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</si>
  <si>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</si>
  <si>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</si>
  <si>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</si>
  <si>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</si>
  <si>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</si>
  <si>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</si>
  <si>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</si>
  <si>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</si>
  <si>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</si>
  <si>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</si>
  <si>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</si>
  <si>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</si>
  <si>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</si>
  <si>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</si>
  <si>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</si>
  <si>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</si>
  <si>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</si>
  <si>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</si>
  <si>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</si>
  <si>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</si>
  <si>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</si>
  <si>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</si>
  <si>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</si>
  <si>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</si>
  <si>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</si>
  <si>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</si>
  <si>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</si>
  <si>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</si>
  <si>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</si>
  <si>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</si>
  <si>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</si>
  <si>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</si>
  <si>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</si>
  <si>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</si>
  <si>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</si>
  <si>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</si>
  <si>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</si>
  <si>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</si>
  <si>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</si>
  <si>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</si>
  <si>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</si>
  <si>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</si>
  <si>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</si>
  <si>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</si>
  <si>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</si>
  <si>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</si>
  <si>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</si>
  <si>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</si>
  <si>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</si>
  <si>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</si>
  <si>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</si>
  <si>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</si>
  <si>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</si>
  <si>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</si>
  <si>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</si>
  <si>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</si>
  <si>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</si>
  <si>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</si>
  <si>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</si>
  <si>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</si>
  <si>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</si>
  <si>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</si>
  <si>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</si>
  <si>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</si>
  <si>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</si>
  <si>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</si>
  <si>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</si>
  <si>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</si>
  <si>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</si>
  <si>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</si>
  <si>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</si>
  <si>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</si>
  <si>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</si>
  <si>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</si>
  <si>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</si>
  <si>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</si>
  <si>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</si>
  <si>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</si>
  <si>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</si>
  <si>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</si>
  <si>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</si>
  <si>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</si>
  <si>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</si>
  <si>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</si>
  <si>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</si>
  <si>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</si>
  <si>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</si>
  <si>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</si>
  <si>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</si>
  <si>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</si>
  <si>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</si>
  <si>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</si>
  <si>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</si>
  <si>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</si>
  <si>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</si>
  <si>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</si>
  <si>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</si>
  <si>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</si>
  <si>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</si>
  <si>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</si>
  <si>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</si>
  <si>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</si>
  <si>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</si>
  <si>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</si>
  <si>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</si>
  <si>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</si>
  <si>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</si>
  <si>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</si>
  <si>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</si>
  <si>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</si>
  <si>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</si>
  <si>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</si>
  <si>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</si>
  <si>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</si>
  <si>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</si>
  <si>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</si>
  <si>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</si>
  <si>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</si>
  <si>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</si>
  <si>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</si>
  <si>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</si>
  <si>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</si>
  <si>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</si>
  <si>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</si>
  <si>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</si>
  <si>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</si>
  <si>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</si>
  <si>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</si>
  <si>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</si>
  <si>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</si>
  <si>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</si>
  <si>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</si>
  <si>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</si>
  <si>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</si>
  <si>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</si>
  <si>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</si>
  <si>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</si>
  <si>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</si>
  <si>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</si>
  <si>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</si>
  <si>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</si>
  <si>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</si>
  <si>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</si>
  <si>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</si>
  <si>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</si>
  <si>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</si>
  <si>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</si>
  <si>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</si>
  <si>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</si>
  <si>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</si>
  <si>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</si>
  <si>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</si>
  <si>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</si>
  <si>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</si>
  <si>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</si>
  <si>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</si>
  <si>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</si>
  <si>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</si>
  <si>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</si>
  <si>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</si>
  <si>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</si>
  <si>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</si>
  <si>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</si>
  <si>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</si>
  <si>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</si>
  <si>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</si>
  <si>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</si>
  <si>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</si>
  <si>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</si>
  <si>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</si>
  <si>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</si>
  <si>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</si>
  <si>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</si>
  <si>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</si>
  <si>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</si>
  <si>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</si>
  <si>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</si>
  <si>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</si>
  <si>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</si>
  <si>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</si>
  <si>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</si>
  <si>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</si>
  <si>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</si>
  <si>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</si>
  <si>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</si>
  <si>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</si>
  <si>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</si>
  <si>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</si>
  <si>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</si>
  <si>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</si>
  <si>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</si>
  <si>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</si>
  <si>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</si>
  <si>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</si>
  <si>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</si>
  <si>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</si>
  <si>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</si>
  <si>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</si>
  <si>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</si>
  <si>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</si>
  <si>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</si>
  <si>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</si>
  <si>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</si>
  <si>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</si>
  <si>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</si>
  <si>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</si>
  <si>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</si>
  <si>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</si>
  <si>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</si>
  <si>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</si>
  <si>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</si>
  <si>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</si>
  <si>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</si>
  <si>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</si>
  <si>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</si>
  <si>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</si>
  <si>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</si>
  <si>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</si>
  <si>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</si>
  <si>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</si>
  <si>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</si>
  <si>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</si>
  <si>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</si>
  <si>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</si>
  <si>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</si>
  <si>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</si>
  <si>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</si>
  <si>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</si>
  <si>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</si>
  <si>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</si>
  <si>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</si>
  <si>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</si>
  <si>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</si>
  <si>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</si>
  <si>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</si>
  <si>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</si>
  <si>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</si>
  <si>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</si>
  <si>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</si>
  <si>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</si>
  <si>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</si>
  <si>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</si>
  <si>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</si>
  <si>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</si>
  <si>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</si>
  <si>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</si>
  <si>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</si>
  <si>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</si>
  <si>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</si>
  <si>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</si>
  <si>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</si>
  <si>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</si>
  <si>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</si>
  <si>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</si>
  <si>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</si>
  <si>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</si>
  <si>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</si>
  <si>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</si>
  <si>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</si>
  <si>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</si>
  <si>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</si>
  <si>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</si>
  <si>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</si>
  <si>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</si>
  <si>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</si>
  <si>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</si>
  <si>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</si>
  <si>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</si>
  <si>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</si>
  <si>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</si>
  <si>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</si>
  <si>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</si>
  <si>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</si>
  <si>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</si>
  <si>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</si>
  <si>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</si>
  <si>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</si>
  <si>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</si>
  <si>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</si>
  <si>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</si>
  <si>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</si>
  <si>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</si>
  <si>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</si>
  <si>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</si>
  <si>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</si>
  <si>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</si>
  <si>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</si>
  <si>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</si>
  <si>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</si>
  <si>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</si>
  <si>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</si>
  <si>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</si>
  <si>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</si>
  <si>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</si>
  <si>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</si>
  <si>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</si>
  <si>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</si>
  <si>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</si>
  <si>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</si>
  <si>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</si>
  <si>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</si>
  <si>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</si>
  <si>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</si>
  <si>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</si>
  <si>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</si>
  <si>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</si>
  <si>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</si>
  <si>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</si>
  <si>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</si>
  <si>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</si>
  <si>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</si>
  <si>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</si>
  <si>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</si>
  <si>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</si>
  <si>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</si>
  <si>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</si>
  <si>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</si>
  <si>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</si>
  <si>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</si>
  <si>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</si>
  <si>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</si>
  <si>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</si>
  <si>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</si>
  <si>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</si>
  <si>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</si>
  <si>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</si>
  <si>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</si>
  <si>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</si>
  <si>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</si>
  <si>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</si>
  <si>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</si>
  <si>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</si>
  <si>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</si>
  <si>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</si>
  <si>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</si>
  <si>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</si>
  <si>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</si>
  <si>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</si>
  <si>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</si>
  <si>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</si>
  <si>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</si>
  <si>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</si>
  <si>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</si>
  <si>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</si>
  <si>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</si>
  <si>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</si>
  <si>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</si>
  <si>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</si>
  <si>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</si>
  <si>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</si>
  <si>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</si>
  <si>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</si>
  <si>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</si>
  <si>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</si>
  <si>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</si>
  <si>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</si>
  <si>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</si>
  <si>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</si>
  <si>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</si>
  <si>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</si>
  <si>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</si>
  <si>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</si>
  <si>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</si>
  <si>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</si>
  <si>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</si>
  <si>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</si>
  <si>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</si>
  <si>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</si>
  <si>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</si>
  <si>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</si>
  <si>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</si>
  <si>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</si>
  <si>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</si>
  <si>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</si>
  <si>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</si>
  <si>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</si>
  <si>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</si>
  <si>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</si>
  <si>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</si>
  <si>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</si>
  <si>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</si>
  <si>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</si>
  <si>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</si>
  <si>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</si>
  <si>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</si>
  <si>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</si>
  <si>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</si>
  <si>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</si>
  <si>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</si>
  <si>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</si>
  <si>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</si>
  <si>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</si>
  <si>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</si>
  <si>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</si>
  <si>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</si>
  <si>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</si>
  <si>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</si>
  <si>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</si>
  <si>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</si>
  <si>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</si>
  <si>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</si>
  <si>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</si>
  <si>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</si>
  <si>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</si>
  <si>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</si>
  <si>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</si>
  <si>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</si>
  <si>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</si>
  <si>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</si>
  <si>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</si>
  <si>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</si>
  <si>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</si>
  <si>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</si>
  <si>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</si>
  <si>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</si>
  <si>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</si>
  <si>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</si>
  <si>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</si>
  <si>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</si>
  <si>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</si>
  <si>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</si>
  <si>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</si>
  <si>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</si>
  <si>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</si>
  <si>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</si>
  <si>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</si>
  <si>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</si>
  <si>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</si>
  <si>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</si>
  <si>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</si>
  <si>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</si>
  <si>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</si>
  <si>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</si>
  <si>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</si>
  <si>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</si>
  <si>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</si>
  <si>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</si>
  <si>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</si>
  <si>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</si>
  <si>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</si>
  <si>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</si>
  <si>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</si>
  <si>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</si>
  <si>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</si>
  <si>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</si>
  <si>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</si>
  <si>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</si>
  <si>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</si>
  <si>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</si>
  <si>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</si>
  <si>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</si>
  <si>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</si>
  <si>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</si>
  <si>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</si>
  <si>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</si>
  <si>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</si>
  <si>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</si>
  <si>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</si>
  <si>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</si>
  <si>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</si>
  <si>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</si>
  <si>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</si>
  <si>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</si>
  <si>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</si>
  <si>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</si>
  <si>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</si>
  <si>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</si>
  <si>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</si>
  <si>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</si>
  <si>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</si>
  <si>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</si>
  <si>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</si>
  <si>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</si>
  <si>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</si>
  <si>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</si>
  <si>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</si>
  <si>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</si>
  <si>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</si>
  <si>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</si>
  <si>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</si>
  <si>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</si>
  <si>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</si>
  <si>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</si>
  <si>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</si>
  <si>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</si>
  <si>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</si>
  <si>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</si>
  <si>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</si>
  <si>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</si>
  <si>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</si>
  <si>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</si>
  <si>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</si>
  <si>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</si>
  <si>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</si>
  <si>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</si>
  <si>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</si>
  <si>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</si>
  <si>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</si>
  <si>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</si>
  <si>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</si>
  <si>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</si>
  <si>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</si>
  <si>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</si>
  <si>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</si>
  <si>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</si>
  <si>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</si>
  <si>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</si>
  <si>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</si>
  <si>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</si>
  <si>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</si>
  <si>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</si>
  <si>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</si>
  <si>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</si>
  <si>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</si>
  <si>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</si>
  <si>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</si>
  <si>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</si>
  <si>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</si>
  <si>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</si>
  <si>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</si>
  <si>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</si>
  <si>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</si>
  <si>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</si>
  <si>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</si>
  <si>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</si>
  <si>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</si>
  <si>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</si>
  <si>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</si>
  <si>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</si>
  <si>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</si>
  <si>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</si>
  <si>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</si>
  <si>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</si>
  <si>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</si>
  <si>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</si>
  <si>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</si>
  <si>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</si>
  <si>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</si>
  <si>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</si>
  <si>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</si>
  <si>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</si>
  <si>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</si>
  <si>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</si>
  <si>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</si>
  <si>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</si>
  <si>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</si>
  <si>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</si>
  <si>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</si>
  <si>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</si>
  <si>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</si>
  <si>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</si>
  <si>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</si>
  <si>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</si>
  <si>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</si>
  <si>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</si>
  <si>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</si>
  <si>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</si>
  <si>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</si>
  <si>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</si>
  <si>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</si>
  <si>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</si>
  <si>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</si>
  <si>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</si>
  <si>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</si>
  <si>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</si>
  <si>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</si>
  <si>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</si>
  <si>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</si>
  <si>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</si>
  <si>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</si>
  <si>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</si>
  <si>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</si>
  <si>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</si>
  <si>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</si>
  <si>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</si>
  <si>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</si>
  <si>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</si>
  <si>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</si>
  <si>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</si>
  <si>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</si>
  <si>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</si>
  <si>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</si>
  <si>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</si>
  <si>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</si>
  <si>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</si>
  <si>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</si>
  <si>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</si>
  <si>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</si>
  <si>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</si>
  <si>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</si>
  <si>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</si>
  <si>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</si>
  <si>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</si>
  <si>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</si>
  <si>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</si>
  <si>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</si>
  <si>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</si>
  <si>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</si>
  <si>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</si>
  <si>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</si>
  <si>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</si>
  <si>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</si>
  <si>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</si>
  <si>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</si>
  <si>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</si>
  <si>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</si>
  <si>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</si>
  <si>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</si>
  <si>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</si>
  <si>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</si>
  <si>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</si>
  <si>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</si>
  <si>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</si>
  <si>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</si>
  <si>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</si>
  <si>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</si>
  <si>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</si>
  <si>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</si>
  <si>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</si>
  <si>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</si>
  <si>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</si>
  <si>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</si>
  <si>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</si>
  <si>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</si>
  <si>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</si>
  <si>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</si>
  <si>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</si>
  <si>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</si>
  <si>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</si>
  <si>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</si>
  <si>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</si>
  <si>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</si>
  <si>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</si>
  <si>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</si>
  <si>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</si>
  <si>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</si>
  <si>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</si>
  <si>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</si>
  <si>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</si>
  <si>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</si>
  <si>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</si>
  <si>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</si>
  <si>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</si>
  <si>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</si>
  <si>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</si>
  <si>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</si>
  <si>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</si>
  <si>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</si>
  <si>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</si>
  <si>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</si>
  <si>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</si>
  <si>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</si>
  <si>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</si>
  <si>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</si>
  <si>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</si>
  <si>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</si>
  <si>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</si>
  <si>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</si>
  <si>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</si>
  <si>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</si>
  <si>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</si>
  <si>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</si>
  <si>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</si>
  <si>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</si>
  <si>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</si>
  <si>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</si>
  <si>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</si>
  <si>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</si>
  <si>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</si>
  <si>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</si>
  <si>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</si>
  <si>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</si>
  <si>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</si>
  <si>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</si>
  <si>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</si>
  <si>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</si>
  <si>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</si>
  <si>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</si>
  <si>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</si>
  <si>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</si>
  <si>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</si>
  <si>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</si>
  <si>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</si>
  <si>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</si>
  <si>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</si>
  <si>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</si>
  <si>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</si>
  <si>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</si>
  <si>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</si>
  <si>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</si>
  <si>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</si>
  <si>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</si>
  <si>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</si>
  <si>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</si>
  <si>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</si>
  <si>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</si>
  <si>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</si>
  <si>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</si>
  <si>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</si>
  <si>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</si>
  <si>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</si>
  <si>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</si>
  <si>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</si>
  <si>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</si>
  <si>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</si>
  <si>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</si>
  <si>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</si>
  <si>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</si>
  <si>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</si>
  <si>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</si>
  <si>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</si>
  <si>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</si>
  <si>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</si>
  <si>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</si>
  <si>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</si>
  <si>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</si>
  <si>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</si>
  <si>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</si>
  <si>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</si>
  <si>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</si>
  <si>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</si>
  <si>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</si>
  <si>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</si>
  <si>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</si>
  <si>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</si>
  <si>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</si>
  <si>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</si>
  <si>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</si>
  <si>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</si>
  <si>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</si>
  <si>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</si>
  <si>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</si>
  <si>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</si>
  <si>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</si>
  <si>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</si>
  <si>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</si>
  <si>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</si>
  <si>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</si>
  <si>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</si>
  <si>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</si>
  <si>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</si>
  <si>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</si>
  <si>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</si>
  <si>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</si>
  <si>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</si>
  <si>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</si>
  <si>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</si>
  <si>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</si>
  <si>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</si>
  <si>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</si>
  <si>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</si>
  <si>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</si>
  <si>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</si>
  <si>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</si>
  <si>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</si>
  <si>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</si>
  <si>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</si>
  <si>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</si>
  <si>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</si>
  <si>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</si>
  <si>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</si>
  <si>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</si>
  <si>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</si>
  <si>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</si>
  <si>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</si>
  <si>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</si>
  <si>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</si>
  <si>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</si>
  <si>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</si>
  <si>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</si>
  <si>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</si>
  <si>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</si>
  <si>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</si>
  <si>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</si>
  <si>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</si>
  <si>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</si>
  <si>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</si>
  <si>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</si>
  <si>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</si>
  <si>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</si>
  <si>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</si>
  <si>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</si>
  <si>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</si>
  <si>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</si>
  <si>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</si>
  <si>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</si>
  <si>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</si>
  <si>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</si>
  <si>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</si>
  <si>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</si>
  <si>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</si>
  <si>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</si>
  <si>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</si>
  <si>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</si>
  <si>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</si>
  <si>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</si>
  <si>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</si>
  <si>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</si>
  <si>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</si>
  <si>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</si>
  <si>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</si>
  <si>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</si>
  <si>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</si>
  <si>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</si>
  <si>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</si>
  <si>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</si>
  <si>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</si>
  <si>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</si>
  <si>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</si>
  <si>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</si>
  <si>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</si>
  <si>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</si>
  <si>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</si>
  <si>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</si>
  <si>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</si>
  <si>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</si>
  <si>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</si>
  <si>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</si>
  <si>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</si>
  <si>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</si>
  <si>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</si>
  <si>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</si>
  <si>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</si>
  <si>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</si>
  <si>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</si>
  <si>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</si>
  <si>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</si>
  <si>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</si>
  <si>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</si>
  <si>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</si>
  <si>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</si>
  <si>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</si>
  <si>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</si>
  <si>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</si>
  <si>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</si>
  <si>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</si>
  <si>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</si>
  <si>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</si>
  <si>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</si>
  <si>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</si>
  <si>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</si>
  <si>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</si>
  <si>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</si>
  <si>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</si>
  <si>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</si>
  <si>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</si>
  <si>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</si>
  <si>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</si>
  <si>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</si>
  <si>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</si>
  <si>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</si>
  <si>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</si>
  <si>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</si>
  <si>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</si>
  <si>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</si>
  <si>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</si>
  <si>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</si>
  <si>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</si>
  <si>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</si>
  <si>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</si>
  <si>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</si>
  <si>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</si>
  <si>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</si>
  <si>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</si>
  <si>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</si>
  <si>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</si>
  <si>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</si>
  <si>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</si>
  <si>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</si>
  <si>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</si>
  <si>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</si>
  <si>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</si>
  <si>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</si>
  <si>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</si>
  <si>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</si>
  <si>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</si>
  <si>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</si>
  <si>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</si>
  <si>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</si>
  <si>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</si>
  <si>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</si>
  <si>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</si>
  <si>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</si>
  <si>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</si>
  <si>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</si>
  <si>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</si>
  <si>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</si>
  <si>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</si>
  <si>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</si>
  <si>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</si>
  <si>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</si>
  <si>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</si>
  <si>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</si>
  <si>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</si>
  <si>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</si>
  <si>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</si>
  <si>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</si>
  <si>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</si>
  <si>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</si>
  <si>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</si>
  <si>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</si>
  <si>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</si>
  <si>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</si>
  <si>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</si>
  <si>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</si>
  <si>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</si>
  <si>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</si>
  <si>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</si>
  <si>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</si>
  <si>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</si>
  <si>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</si>
  <si>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</si>
  <si>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</si>
  <si>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</si>
  <si>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</si>
  <si>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</si>
  <si>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</si>
  <si>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</si>
  <si>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</si>
  <si>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</si>
  <si>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</si>
  <si>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</si>
  <si>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</si>
  <si>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</si>
  <si>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</si>
  <si>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</si>
  <si>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</si>
  <si>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</si>
  <si>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</si>
  <si>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</si>
  <si>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</si>
  <si>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</si>
  <si>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</si>
  <si>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</si>
  <si>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</si>
  <si>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</si>
  <si>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</si>
  <si>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</si>
  <si>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</si>
  <si>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</si>
  <si>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</si>
  <si>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</si>
  <si>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</si>
  <si>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</si>
  <si>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</si>
  <si>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</si>
  <si>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</si>
  <si>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</si>
  <si>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</si>
  <si>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</si>
  <si>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</si>
  <si>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</si>
  <si>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</si>
  <si>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</si>
  <si>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</si>
  <si>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</si>
  <si>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</si>
  <si>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</si>
  <si>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</si>
  <si>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</si>
  <si>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</si>
  <si>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</si>
  <si>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</si>
  <si>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</si>
  <si>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</si>
  <si>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</si>
  <si>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</si>
  <si>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</si>
  <si>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</si>
  <si>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</si>
  <si>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</si>
  <si>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</si>
  <si>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</si>
  <si>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</si>
  <si>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</si>
  <si>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</si>
  <si>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</si>
  <si>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</si>
  <si>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</si>
  <si>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</si>
  <si>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</si>
  <si>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</si>
  <si>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</si>
  <si>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</si>
  <si>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</si>
  <si>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</si>
  <si>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</si>
  <si>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</si>
  <si>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</si>
  <si>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</si>
  <si>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</si>
  <si>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</si>
  <si>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</si>
  <si>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</si>
  <si>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</si>
  <si>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</si>
  <si>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</si>
  <si>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</si>
  <si>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</si>
  <si>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</si>
  <si>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</si>
  <si>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</si>
  <si>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</si>
  <si>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</si>
  <si>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</si>
  <si>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</si>
  <si>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</si>
  <si>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</si>
  <si>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</si>
  <si>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</si>
  <si>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</si>
  <si>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</si>
  <si>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</si>
  <si>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</si>
  <si>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</si>
  <si>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</si>
  <si>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</si>
  <si>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</si>
  <si>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</si>
  <si>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</si>
  <si>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</si>
  <si>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</si>
  <si>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</si>
  <si>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</si>
  <si>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</si>
  <si>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</si>
  <si>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</si>
  <si>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</si>
  <si>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</si>
  <si>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</si>
  <si>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</si>
  <si>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</si>
  <si>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</si>
  <si>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</si>
  <si>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</si>
  <si>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</si>
  <si>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</si>
  <si>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</si>
  <si>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</si>
  <si>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</si>
  <si>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</si>
  <si>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</si>
  <si>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</si>
  <si>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</si>
  <si>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</si>
  <si>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</si>
  <si>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</si>
  <si>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</si>
  <si>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</si>
  <si>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</si>
  <si>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</si>
  <si>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</si>
  <si>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</si>
  <si>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</si>
  <si>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</si>
  <si>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</si>
  <si>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</si>
  <si>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</si>
  <si>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</si>
  <si>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</si>
  <si>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</si>
  <si>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</si>
  <si>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</si>
  <si>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</si>
  <si>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</si>
  <si>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</si>
  <si>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</si>
  <si>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</si>
  <si>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</si>
  <si>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</si>
  <si>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</si>
  <si>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</si>
  <si>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</si>
  <si>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</si>
  <si>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</si>
  <si>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</si>
  <si>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</si>
  <si>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</si>
  <si>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</si>
  <si>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</si>
  <si>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</si>
  <si>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</si>
  <si>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</si>
  <si>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</si>
  <si>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</si>
  <si>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</si>
  <si>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</si>
  <si>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</si>
  <si>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</si>
  <si>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</si>
  <si>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</si>
  <si>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</si>
  <si>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</si>
  <si>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</si>
  <si>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</si>
  <si>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</si>
  <si>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</si>
  <si>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</si>
  <si>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</si>
  <si>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</si>
  <si>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</si>
  <si>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</si>
  <si>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</si>
  <si>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</si>
  <si>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</si>
  <si>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</si>
  <si>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</si>
  <si>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</si>
  <si>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</si>
  <si>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</si>
  <si>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</si>
  <si>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</si>
  <si>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</si>
  <si>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</si>
  <si>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</si>
  <si>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</si>
  <si>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</si>
  <si>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</si>
  <si>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</si>
  <si>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</si>
  <si>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</si>
  <si>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</si>
  <si>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</si>
  <si>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</si>
  <si>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</si>
  <si>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</si>
  <si>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</si>
  <si>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</si>
  <si>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</si>
  <si>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</si>
  <si>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</si>
  <si>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</si>
  <si>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</si>
  <si>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</si>
  <si>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</si>
  <si>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</si>
  <si>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</si>
  <si>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</si>
  <si>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</si>
  <si>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</si>
  <si>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</si>
  <si>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</si>
  <si>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</si>
  <si>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</si>
  <si>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</si>
  <si>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</si>
  <si>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</si>
  <si>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</si>
  <si>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</si>
  <si>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</si>
  <si>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</si>
  <si>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</si>
  <si>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</si>
  <si>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</si>
  <si>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</si>
  <si>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</si>
  <si>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</si>
  <si>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</si>
  <si>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</si>
  <si>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</si>
  <si>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</si>
  <si>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</si>
  <si>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</si>
  <si>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</si>
  <si>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</si>
  <si>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</si>
  <si>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</si>
  <si>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</si>
  <si>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</si>
  <si>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</si>
  <si>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</si>
  <si>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</si>
  <si>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</si>
  <si>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</si>
  <si>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</si>
  <si>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</si>
  <si>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</si>
  <si>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</si>
  <si>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</si>
  <si>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</si>
  <si>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</si>
  <si>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</si>
  <si>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</si>
  <si>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</si>
  <si>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</si>
  <si>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</si>
  <si>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</si>
  <si>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</si>
  <si>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</si>
  <si>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</si>
  <si>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</si>
  <si>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</si>
  <si>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</si>
  <si>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</si>
  <si>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</si>
  <si>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</si>
  <si>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</si>
  <si>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</si>
  <si>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</si>
  <si>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</si>
  <si>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</si>
  <si>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</si>
  <si>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</si>
  <si>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</si>
  <si>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</si>
  <si>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</si>
  <si>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</si>
  <si>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</si>
  <si>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</si>
  <si>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</si>
  <si>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</si>
  <si>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</si>
  <si>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</si>
  <si>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</si>
  <si>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</si>
  <si>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</si>
  <si>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</si>
  <si>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</si>
  <si>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</si>
  <si>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</si>
  <si>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</si>
  <si>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</si>
  <si>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</si>
  <si>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</si>
  <si>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</si>
  <si>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</si>
  <si>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</si>
  <si>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</si>
  <si>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</si>
  <si>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</si>
  <si>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</si>
  <si>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</si>
  <si>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</si>
  <si>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</si>
  <si>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</si>
  <si>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</si>
  <si>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</si>
  <si>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</si>
  <si>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</si>
  <si>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</si>
  <si>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</si>
  <si>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</si>
  <si>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</si>
  <si>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</si>
  <si>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</si>
  <si>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</si>
  <si>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</si>
  <si>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</si>
  <si>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</si>
  <si>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</si>
  <si>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</si>
  <si>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</si>
  <si>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</si>
  <si>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</si>
  <si>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</si>
  <si>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</si>
  <si>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</si>
  <si>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</si>
  <si>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</si>
  <si>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</si>
  <si>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</si>
  <si>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</si>
  <si>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</si>
  <si>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</si>
  <si>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</si>
  <si>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</si>
  <si>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</si>
  <si>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</si>
  <si>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</si>
  <si>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</si>
  <si>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</si>
  <si>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</si>
  <si>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</si>
  <si>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</si>
  <si>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</si>
  <si>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</si>
  <si>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</si>
  <si>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</si>
  <si>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</si>
  <si>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</si>
  <si>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</si>
  <si>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</si>
  <si>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</si>
  <si>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</si>
  <si>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</si>
  <si>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</si>
  <si>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</si>
  <si>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</si>
  <si>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</si>
  <si>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</si>
  <si>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</si>
  <si>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</si>
  <si>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</si>
  <si>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</si>
  <si>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</si>
  <si>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</si>
  <si>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</si>
  <si>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</si>
  <si>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</si>
  <si>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</si>
  <si>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</si>
  <si>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</si>
  <si>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</si>
  <si>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</si>
  <si>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</si>
  <si>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</si>
  <si>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</si>
  <si>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</si>
  <si>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</si>
  <si>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</si>
  <si>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</si>
  <si>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</si>
  <si>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</si>
  <si>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</si>
  <si>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</si>
  <si>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</si>
  <si>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</si>
  <si>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</si>
  <si>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</si>
  <si>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</si>
  <si>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</si>
  <si>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</si>
  <si>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</si>
  <si>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</si>
  <si>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</si>
  <si>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</si>
  <si>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</si>
  <si>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</si>
  <si>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</si>
  <si>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</si>
  <si>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</si>
  <si>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</si>
  <si>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</si>
  <si>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</si>
  <si>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</si>
  <si>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</si>
  <si>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</si>
  <si>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</si>
  <si>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</si>
  <si>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</si>
  <si>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</si>
  <si>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</si>
  <si>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</si>
  <si>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</si>
  <si>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</si>
  <si>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</si>
  <si>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</si>
  <si>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</si>
  <si>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</si>
  <si>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</si>
  <si>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</si>
  <si>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</si>
  <si>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</si>
  <si>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</si>
  <si>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</si>
  <si>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</si>
  <si>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</si>
  <si>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</si>
  <si>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</si>
  <si>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</si>
  <si>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</si>
  <si>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</si>
  <si>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</si>
  <si>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</si>
  <si>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</si>
  <si>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</si>
  <si>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</si>
  <si>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</si>
  <si>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</si>
  <si>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</si>
  <si>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</si>
  <si>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</si>
  <si>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</si>
  <si>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</si>
  <si>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</si>
  <si>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</si>
  <si>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</si>
  <si>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</si>
  <si>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</si>
  <si>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</si>
  <si>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</si>
  <si>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</si>
  <si>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</si>
  <si>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</si>
  <si>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</si>
  <si>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</si>
  <si>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</si>
  <si>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</si>
  <si>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</si>
  <si>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</si>
  <si>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</si>
  <si>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</si>
  <si>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</si>
  <si>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</si>
  <si>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</si>
  <si>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</si>
  <si>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</si>
  <si>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</si>
  <si>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</si>
  <si>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</si>
  <si>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</si>
  <si>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</si>
  <si>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</si>
  <si>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</si>
  <si>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</si>
  <si>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</si>
  <si>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</si>
  <si>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</si>
  <si>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</si>
  <si>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</si>
  <si>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</si>
  <si>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</si>
  <si>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</si>
  <si>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</si>
  <si>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</si>
  <si>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</si>
  <si>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</si>
  <si>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</si>
  <si>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</si>
  <si>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</si>
  <si>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</si>
  <si>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</si>
  <si>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</si>
  <si>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</si>
  <si>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</si>
  <si>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</si>
  <si>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</si>
  <si>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</si>
  <si>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</si>
  <si>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</si>
  <si>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</si>
  <si>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</si>
  <si>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</si>
  <si>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</si>
  <si>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</si>
  <si>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</si>
  <si>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</si>
  <si>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</si>
  <si>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</si>
  <si>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</si>
  <si>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</si>
  <si>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</si>
  <si>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</si>
  <si>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</si>
  <si>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</si>
  <si>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</si>
  <si>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</si>
  <si>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</si>
  <si>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</si>
  <si>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</si>
  <si>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</si>
  <si>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</si>
  <si>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</si>
  <si>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</si>
  <si>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</si>
  <si>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</si>
  <si>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</si>
  <si>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</si>
  <si>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</si>
  <si>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</si>
  <si>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</si>
  <si>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</si>
  <si>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</si>
  <si>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</si>
  <si>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</si>
  <si>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</si>
  <si>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</si>
  <si>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</si>
  <si>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</si>
  <si>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</si>
  <si>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</si>
  <si>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</si>
  <si>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</si>
  <si>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</si>
  <si>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</si>
  <si>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</si>
  <si>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</si>
  <si>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</si>
  <si>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</si>
  <si>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</si>
  <si>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</si>
  <si>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</si>
  <si>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</si>
  <si>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</si>
  <si>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</si>
  <si>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</si>
  <si>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</si>
  <si>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</si>
  <si>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</si>
  <si>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</si>
  <si>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</si>
  <si>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</si>
  <si>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</si>
  <si>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</si>
  <si>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</si>
  <si>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</si>
  <si>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</si>
  <si>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</si>
  <si>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</si>
  <si>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</si>
  <si>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</si>
  <si>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</si>
  <si>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</si>
  <si>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</si>
  <si>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</si>
  <si>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</si>
  <si>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</si>
  <si>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</si>
  <si>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</si>
  <si>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</si>
  <si>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</si>
  <si>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</si>
  <si>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</si>
  <si>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</si>
  <si>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</si>
  <si>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</si>
  <si>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</si>
  <si>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</si>
  <si>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</si>
  <si>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</si>
  <si>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</si>
  <si>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</si>
  <si>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</si>
  <si>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</si>
  <si>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</si>
  <si>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</si>
  <si>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</si>
  <si>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</si>
  <si>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</si>
  <si>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</si>
  <si>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</si>
  <si>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</si>
  <si>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</si>
  <si>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</si>
  <si>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</si>
  <si>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</si>
  <si>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</si>
  <si>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</si>
  <si>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</si>
  <si>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</si>
  <si>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</si>
  <si>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</si>
  <si>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</si>
  <si>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</si>
  <si>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</si>
  <si>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</si>
  <si>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</si>
  <si>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</si>
  <si>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</si>
  <si>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</si>
  <si>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</si>
  <si>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</si>
  <si>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</si>
  <si>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</si>
  <si>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</si>
  <si>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</si>
  <si>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</si>
  <si>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</si>
  <si>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</si>
  <si>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</si>
  <si>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</si>
  <si>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</si>
  <si>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</si>
  <si>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</si>
  <si>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</si>
  <si>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</si>
  <si>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</si>
  <si>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</si>
  <si>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</si>
  <si>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</si>
  <si>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</si>
  <si>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</si>
  <si>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</si>
  <si>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</si>
  <si>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</si>
  <si>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</si>
  <si>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</si>
  <si>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</si>
  <si>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</si>
  <si>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</si>
  <si>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</si>
  <si>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</si>
  <si>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</si>
  <si>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</si>
  <si>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</si>
  <si>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</si>
  <si>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</si>
  <si>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</si>
  <si>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</si>
  <si>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</si>
  <si>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</si>
  <si>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</si>
  <si>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</si>
  <si>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</si>
  <si>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</si>
  <si>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</si>
  <si>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</si>
  <si>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</si>
  <si>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</si>
  <si>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</si>
  <si>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</si>
  <si>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</si>
  <si>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</si>
  <si>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</si>
  <si>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</si>
  <si>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</si>
  <si>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</si>
  <si>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</si>
  <si>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</si>
  <si>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</si>
  <si>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</si>
  <si>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</si>
  <si>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</si>
  <si>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</si>
  <si>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</si>
  <si>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</si>
  <si>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</si>
  <si>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</si>
  <si>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</si>
  <si>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</si>
  <si>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</si>
  <si>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</si>
  <si>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</si>
  <si>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</si>
  <si>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</si>
  <si>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</si>
  <si>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</si>
  <si>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</si>
  <si>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</si>
  <si>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</si>
  <si>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</si>
  <si>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</si>
  <si>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</si>
  <si>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</si>
  <si>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</si>
  <si>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</si>
  <si>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</si>
  <si>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</si>
  <si>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</si>
  <si>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</si>
  <si>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</si>
  <si>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</si>
  <si>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</si>
  <si>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</si>
  <si>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</si>
  <si>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</si>
  <si>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</si>
  <si>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</si>
  <si>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</si>
  <si>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</si>
  <si>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</si>
  <si>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</si>
  <si>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</si>
  <si>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</si>
  <si>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</si>
  <si>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</si>
  <si>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</si>
  <si>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</si>
  <si>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</si>
  <si>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</si>
  <si>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</si>
  <si>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</si>
  <si>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</si>
  <si>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</si>
  <si>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</si>
  <si>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</si>
  <si>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</si>
  <si>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</si>
  <si>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</si>
  <si>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</si>
  <si>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</si>
  <si>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</si>
  <si>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</si>
  <si>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</si>
  <si>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</si>
  <si>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</si>
  <si>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</si>
  <si>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</si>
  <si>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</si>
  <si>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</si>
  <si>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</si>
  <si>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</si>
  <si>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</si>
  <si>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</si>
  <si>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</si>
  <si>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</si>
  <si>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</si>
  <si>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</si>
  <si>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</si>
  <si>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</si>
  <si>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</si>
  <si>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</si>
  <si>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</si>
  <si>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</si>
  <si>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</si>
  <si>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</si>
  <si>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</si>
  <si>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</si>
  <si>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</si>
  <si>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</si>
  <si>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</si>
  <si>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</si>
  <si>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</si>
  <si>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</si>
  <si>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</si>
  <si>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</si>
  <si>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</si>
  <si>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</si>
  <si>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</si>
  <si>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</si>
  <si>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</si>
  <si>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</si>
  <si>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</si>
  <si>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</si>
  <si>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</si>
  <si>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</si>
  <si>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</si>
  <si>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</si>
  <si>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</si>
  <si>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</si>
  <si>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</si>
  <si>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</si>
  <si>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</si>
  <si>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</si>
  <si>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</si>
  <si>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</si>
  <si>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</si>
  <si>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</si>
  <si>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</si>
  <si>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</si>
  <si>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</si>
  <si>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</si>
  <si>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</si>
  <si>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</si>
  <si>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</si>
  <si>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</si>
  <si>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</si>
  <si>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</si>
  <si>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</si>
  <si>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</si>
  <si>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</si>
  <si>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</si>
  <si>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</si>
  <si>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</si>
  <si>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</si>
  <si>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</si>
  <si>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</si>
  <si>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</si>
  <si>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</si>
  <si>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</si>
  <si>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</si>
  <si>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</si>
  <si>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</si>
  <si>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</si>
  <si>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</si>
  <si>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</si>
  <si>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</si>
  <si>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</si>
  <si>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</si>
  <si>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</si>
  <si>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</si>
  <si>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</si>
  <si>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</si>
  <si>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</si>
  <si>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</si>
  <si>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</si>
  <si>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</si>
  <si>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</si>
  <si>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</si>
  <si>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</si>
  <si>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</si>
  <si>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</si>
  <si>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</si>
  <si>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</si>
  <si>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</si>
  <si>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</si>
  <si>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</si>
  <si>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</si>
  <si>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</si>
  <si>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</si>
  <si>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</si>
  <si>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</si>
  <si>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</si>
  <si>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</si>
  <si>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</si>
  <si>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</si>
  <si>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</si>
  <si>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</si>
  <si>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</si>
  <si>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</si>
  <si>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</si>
  <si>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</si>
  <si>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</si>
  <si>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</si>
  <si>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</si>
  <si>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</si>
  <si>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</si>
  <si>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</si>
  <si>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</si>
  <si>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</si>
  <si>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</si>
  <si>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</si>
  <si>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</si>
  <si>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</si>
  <si>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</si>
  <si>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</si>
  <si>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</si>
  <si>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</si>
  <si>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</si>
  <si>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</si>
  <si>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</si>
  <si>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</si>
  <si>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</si>
  <si>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</si>
  <si>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</si>
  <si>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</si>
  <si>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</si>
  <si>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</si>
  <si>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</si>
  <si>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</si>
  <si>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</si>
  <si>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</si>
  <si>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</si>
  <si>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</si>
  <si>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</si>
  <si>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</si>
  <si>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</si>
  <si>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</si>
  <si>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</si>
  <si>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</si>
  <si>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</si>
  <si>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</si>
  <si>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</si>
  <si>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</si>
  <si>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</si>
  <si>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</si>
  <si>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</si>
  <si>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</si>
  <si>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</si>
  <si>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</si>
  <si>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</si>
  <si>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</si>
  <si>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</si>
  <si>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</si>
  <si>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</si>
  <si>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</si>
  <si>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</si>
  <si>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</si>
  <si>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</si>
  <si>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</si>
  <si>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</si>
  <si>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</si>
  <si>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</si>
  <si>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</si>
  <si>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</si>
  <si>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</si>
  <si>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</si>
  <si>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</si>
  <si>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</si>
  <si>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</si>
  <si>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</si>
  <si>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</si>
  <si>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</si>
  <si>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</si>
  <si>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</si>
  <si>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</si>
  <si>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</si>
  <si>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</si>
  <si>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</si>
  <si>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</si>
  <si>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</si>
  <si>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</si>
  <si>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</si>
  <si>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</si>
  <si>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</si>
  <si>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</si>
  <si>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</si>
  <si>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</si>
  <si>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</si>
  <si>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</si>
  <si>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</si>
  <si>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</si>
  <si>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</si>
  <si>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</si>
  <si>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</si>
  <si>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</si>
  <si>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</si>
  <si>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</si>
  <si>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</si>
  <si>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</si>
  <si>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</si>
  <si>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</si>
  <si>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</si>
  <si>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</si>
  <si>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</si>
  <si>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</si>
  <si>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</si>
  <si>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</si>
  <si>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</si>
  <si>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</si>
  <si>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</si>
  <si>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</si>
  <si>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</si>
  <si>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</si>
  <si>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</si>
  <si>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</si>
  <si>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</si>
  <si>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</si>
  <si>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</si>
  <si>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</si>
  <si>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</si>
  <si>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</si>
  <si>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</si>
  <si>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</si>
  <si>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</si>
  <si>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</si>
  <si>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</si>
  <si>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</si>
  <si>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</si>
  <si>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</si>
  <si>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</si>
  <si>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</si>
  <si>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</si>
  <si>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</si>
  <si>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</si>
  <si>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</si>
  <si>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</si>
  <si>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</si>
  <si>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</si>
  <si>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</si>
  <si>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</si>
  <si>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</si>
  <si>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</si>
  <si>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</si>
  <si>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</si>
  <si>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</si>
  <si>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</si>
  <si>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</si>
  <si>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</si>
  <si>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</si>
  <si>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</si>
  <si>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</si>
  <si>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</si>
  <si>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</si>
  <si>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</si>
  <si>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</si>
  <si>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</si>
  <si>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</si>
  <si>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</si>
  <si>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</si>
  <si>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</si>
  <si>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</si>
  <si>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</si>
  <si>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</si>
  <si>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</si>
  <si>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</si>
  <si>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</si>
  <si>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</si>
  <si>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</si>
  <si>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</si>
  <si>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</si>
  <si>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</si>
  <si>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</si>
  <si>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</si>
  <si>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</si>
  <si>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</si>
  <si>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</si>
  <si>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</si>
  <si>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</si>
  <si>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</si>
  <si>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</si>
  <si>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</si>
  <si>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</si>
  <si>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</si>
  <si>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</si>
  <si>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</si>
  <si>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</si>
  <si>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</si>
  <si>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</si>
  <si>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</si>
  <si>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</si>
  <si>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</si>
  <si>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</si>
  <si>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</si>
  <si>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</si>
  <si>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</si>
  <si>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</si>
  <si>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</si>
  <si>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</si>
  <si>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</si>
  <si>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</si>
  <si>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</si>
  <si>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</si>
  <si>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</si>
  <si>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</si>
  <si>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</si>
  <si>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</si>
  <si>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</si>
  <si>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</si>
  <si>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</si>
  <si>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</si>
  <si>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</si>
  <si>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</si>
  <si>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</si>
  <si>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</si>
  <si>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</si>
  <si>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</si>
  <si>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</si>
  <si>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</si>
  <si>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</si>
  <si>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</si>
  <si>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</si>
  <si>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</si>
  <si>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</si>
  <si>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</si>
  <si>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</si>
  <si>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</si>
  <si>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</si>
  <si>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</si>
  <si>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</si>
  <si>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</si>
  <si>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</si>
  <si>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</si>
  <si>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</si>
  <si>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</si>
  <si>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</si>
  <si>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</si>
  <si>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</si>
  <si>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</si>
  <si>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</si>
  <si>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</si>
  <si>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</si>
  <si>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</si>
  <si>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</si>
  <si>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</si>
  <si>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</si>
  <si>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</si>
  <si>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</si>
  <si>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</si>
  <si>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</si>
  <si>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</si>
  <si>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</si>
  <si>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</si>
  <si>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</si>
  <si>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</si>
  <si>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</si>
  <si>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</si>
  <si>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</si>
  <si>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</si>
  <si>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</si>
  <si>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</si>
  <si>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</si>
  <si>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</si>
  <si>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</si>
  <si>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</si>
  <si>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</si>
  <si>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</si>
  <si>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</si>
  <si>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</si>
  <si>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</si>
  <si>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</si>
  <si>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</si>
  <si>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</si>
  <si>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</si>
  <si>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</si>
  <si>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</si>
  <si>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</si>
  <si>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</si>
  <si>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</si>
  <si>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</si>
  <si>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</si>
  <si>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</si>
  <si>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</si>
  <si>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</si>
  <si>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</si>
  <si>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</si>
  <si>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</si>
  <si>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</si>
  <si>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</si>
  <si>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</si>
  <si>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</si>
  <si>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</si>
  <si>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</si>
  <si>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</si>
  <si>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</si>
  <si>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</si>
  <si>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</si>
  <si>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</si>
  <si>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</si>
  <si>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</si>
  <si>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</si>
  <si>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</si>
  <si>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</si>
  <si>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</si>
  <si>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</si>
  <si>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</si>
  <si>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</si>
  <si>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</si>
  <si>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</si>
  <si>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</si>
  <si>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</si>
  <si>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</si>
  <si>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</si>
  <si>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</si>
  <si>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</si>
  <si>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</si>
  <si>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</si>
  <si>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</si>
  <si>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</si>
  <si>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</si>
  <si>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</si>
  <si>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</si>
  <si>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</si>
  <si>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</si>
  <si>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</si>
  <si>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</si>
  <si>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</si>
  <si>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</si>
  <si>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</si>
  <si>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</si>
  <si>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</si>
  <si>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</si>
  <si>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</si>
  <si>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</si>
  <si>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</si>
  <si>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</si>
  <si>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</si>
  <si>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</si>
  <si>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</si>
  <si>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</si>
  <si>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</si>
  <si>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</si>
  <si>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</si>
  <si>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</si>
  <si>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</si>
  <si>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</si>
  <si>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</si>
  <si>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</si>
  <si>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</si>
  <si>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</si>
  <si>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</si>
  <si>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</si>
  <si>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</si>
  <si>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</si>
  <si>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</si>
  <si>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</si>
  <si>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</si>
  <si>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</si>
  <si>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</si>
  <si>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</si>
  <si>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</si>
  <si>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</si>
  <si>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</si>
  <si>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</si>
  <si>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</si>
  <si>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</si>
  <si>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</si>
  <si>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</si>
  <si>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</si>
  <si>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</si>
  <si>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</si>
  <si>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</si>
  <si>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</si>
  <si>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</si>
  <si>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</si>
  <si>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</si>
  <si>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</si>
  <si>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</si>
  <si>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</si>
  <si>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</si>
  <si>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</si>
  <si>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</si>
  <si>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</si>
  <si>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</si>
  <si>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</si>
  <si>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</si>
  <si>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</si>
  <si>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</si>
  <si>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</si>
  <si>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</si>
  <si>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</si>
  <si>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</si>
  <si>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</si>
  <si>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</si>
  <si>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</si>
  <si>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</si>
  <si>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</si>
  <si>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</si>
  <si>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</si>
  <si>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</si>
  <si>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</si>
  <si>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</si>
  <si>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</si>
  <si>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</si>
  <si>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</si>
  <si>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</si>
  <si>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</si>
  <si>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</si>
  <si>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</si>
  <si>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</si>
  <si>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</si>
  <si>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</si>
  <si>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</si>
  <si>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</si>
  <si>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</si>
  <si>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</si>
  <si>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</si>
  <si>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</si>
  <si>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</si>
  <si>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</si>
  <si>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</si>
  <si>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</si>
  <si>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</si>
  <si>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</si>
  <si>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</si>
  <si>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</si>
  <si>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</si>
  <si>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</si>
  <si>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</si>
  <si>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</si>
  <si>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</si>
  <si>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</si>
  <si>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</si>
  <si>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</si>
  <si>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</si>
  <si>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</si>
  <si>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</si>
  <si>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</si>
  <si>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</si>
  <si>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</si>
  <si>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</si>
  <si>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</si>
  <si>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</si>
  <si>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</si>
  <si>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</si>
  <si>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</si>
  <si>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</si>
  <si>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</si>
  <si>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</si>
  <si>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</si>
  <si>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</si>
  <si>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</si>
  <si>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</si>
  <si>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</si>
  <si>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</si>
  <si>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</si>
  <si>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</si>
  <si>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</si>
  <si>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</si>
  <si>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</si>
  <si>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</si>
  <si>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</si>
  <si>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</si>
  <si>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</si>
  <si>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</si>
  <si>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</si>
  <si>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</si>
  <si>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</si>
  <si>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</si>
  <si>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</si>
  <si>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</si>
  <si>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</si>
  <si>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</si>
  <si>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</si>
  <si>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</si>
  <si>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</si>
  <si>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</si>
  <si>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</si>
  <si>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</si>
  <si>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</si>
  <si>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</si>
  <si>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</si>
  <si>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</si>
  <si>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</si>
  <si>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</si>
  <si>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</si>
  <si>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</si>
  <si>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</si>
  <si>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</si>
  <si>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</si>
  <si>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</si>
  <si>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</si>
  <si>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</si>
  <si>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</si>
  <si>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</si>
  <si>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</si>
  <si>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</si>
  <si>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</si>
  <si>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</si>
  <si>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</si>
  <si>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</si>
  <si>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</si>
  <si>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</si>
  <si>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</si>
  <si>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</si>
  <si>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</si>
  <si>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</si>
  <si>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</si>
  <si>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</si>
  <si>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</si>
  <si>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</si>
  <si>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</si>
  <si>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</si>
  <si>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</si>
  <si>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</si>
  <si>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</si>
  <si>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</si>
  <si>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</si>
  <si>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</si>
  <si>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</si>
  <si>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</si>
  <si>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</si>
  <si>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</si>
  <si>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</si>
  <si>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</si>
  <si>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</si>
  <si>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</si>
  <si>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</si>
  <si>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</si>
  <si>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</si>
  <si>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</si>
  <si>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</si>
  <si>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</si>
  <si>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</si>
  <si>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</si>
  <si>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</si>
  <si>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</si>
  <si>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</si>
  <si>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</si>
  <si>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</si>
  <si>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</si>
  <si>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</si>
  <si>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</si>
  <si>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</si>
  <si>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</si>
  <si>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</si>
  <si>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</si>
  <si>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</si>
  <si>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</si>
  <si>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</si>
  <si>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</si>
  <si>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</si>
  <si>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</si>
  <si>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</si>
  <si>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</si>
  <si>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</si>
  <si>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</si>
  <si>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</si>
  <si>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</si>
  <si>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</si>
  <si>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</si>
  <si>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</si>
  <si>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</si>
  <si>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</si>
  <si>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</si>
  <si>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</si>
  <si>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</si>
  <si>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</si>
  <si>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</si>
  <si>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</si>
  <si>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</si>
  <si>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</si>
  <si>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</si>
  <si>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</si>
  <si>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</si>
  <si>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</si>
  <si>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</si>
  <si>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</si>
  <si>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</si>
  <si>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</si>
  <si>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</si>
  <si>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</si>
  <si>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</si>
  <si>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</si>
  <si>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</si>
  <si>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</si>
  <si>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</si>
  <si>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</si>
  <si>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</si>
  <si>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</si>
  <si>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</si>
  <si>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</si>
  <si>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</si>
  <si>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</si>
  <si>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</si>
  <si>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</si>
  <si>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</si>
  <si>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</si>
  <si>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</si>
  <si>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</si>
  <si>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</si>
  <si>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</si>
  <si>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</si>
  <si>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</si>
  <si>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</si>
  <si>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</si>
  <si>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</si>
  <si>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</si>
  <si>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</si>
  <si>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</si>
  <si>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</si>
  <si>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</si>
  <si>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</si>
  <si>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</si>
  <si>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</si>
  <si>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</si>
  <si>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</si>
  <si>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</si>
  <si>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</si>
  <si>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</si>
  <si>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</si>
  <si>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</si>
  <si>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</si>
  <si>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</si>
  <si>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</si>
  <si>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</si>
  <si>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</si>
  <si>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</si>
  <si>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</si>
  <si>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</si>
  <si>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</si>
  <si>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</si>
  <si>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</si>
  <si>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</si>
  <si>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</si>
  <si>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</si>
  <si>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</si>
  <si>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</si>
  <si>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</si>
  <si>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</si>
  <si>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</si>
  <si>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</si>
  <si>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</si>
  <si>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</si>
  <si>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</si>
  <si>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</si>
  <si>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</si>
  <si>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</si>
  <si>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</si>
  <si>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</si>
  <si>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</si>
  <si>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</si>
  <si>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</si>
  <si>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</si>
  <si>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</si>
  <si>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</si>
  <si>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</si>
  <si>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</si>
  <si>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</si>
  <si>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</si>
  <si>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</si>
  <si>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</si>
  <si>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</si>
  <si>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</si>
  <si>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</si>
  <si>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</si>
  <si>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</si>
  <si>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</si>
  <si>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</si>
  <si>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</si>
  <si>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</si>
  <si>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</si>
  <si>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</si>
  <si>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</si>
  <si>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</si>
  <si>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</si>
  <si>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</si>
  <si>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</si>
  <si>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</si>
  <si>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</si>
  <si>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</si>
  <si>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</si>
  <si>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</si>
  <si>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</si>
  <si>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</si>
  <si>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</si>
  <si>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</si>
  <si>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</si>
  <si>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</si>
  <si>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</si>
  <si>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</si>
  <si>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</si>
  <si>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</si>
  <si>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</si>
  <si>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</si>
  <si>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</si>
  <si>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</si>
  <si>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</si>
  <si>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</si>
  <si>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</si>
  <si>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</si>
  <si>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</si>
  <si>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</si>
  <si>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</si>
  <si>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</si>
  <si>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</si>
  <si>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</si>
  <si>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</si>
  <si>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</si>
  <si>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</si>
  <si>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</si>
  <si>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</si>
  <si>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</si>
  <si>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</si>
  <si>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</si>
  <si>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</si>
  <si>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</si>
  <si>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</si>
  <si>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</si>
  <si>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</si>
  <si>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</si>
  <si>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</si>
  <si>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</si>
  <si>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</si>
  <si>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</si>
  <si>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</si>
  <si>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</si>
  <si>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</si>
  <si>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</si>
  <si>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</si>
  <si>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</si>
  <si>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</si>
  <si>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</si>
  <si>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</si>
  <si>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</si>
  <si>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</si>
  <si>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</si>
  <si>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</si>
  <si>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</si>
  <si>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</si>
  <si>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</si>
  <si>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</si>
  <si>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</si>
  <si>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</si>
  <si>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</si>
  <si>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</si>
  <si>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</si>
  <si>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</si>
  <si>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</si>
  <si>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</si>
  <si>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</si>
  <si>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</si>
  <si>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</si>
  <si>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</si>
  <si>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</si>
  <si>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</si>
  <si>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</si>
  <si>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</si>
  <si>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</si>
  <si>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</si>
  <si>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</si>
  <si>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</si>
  <si>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</si>
  <si>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</si>
  <si>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</si>
  <si>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</si>
  <si>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</si>
  <si>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</si>
  <si>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</si>
  <si>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</si>
  <si>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</si>
  <si>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</si>
  <si>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</si>
  <si>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</si>
  <si>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</si>
  <si>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</si>
  <si>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</si>
  <si>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</si>
  <si>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</si>
  <si>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</si>
  <si>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</si>
  <si>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</si>
  <si>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</si>
  <si>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</si>
  <si>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</si>
  <si>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</si>
  <si>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</si>
  <si>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</si>
  <si>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</si>
  <si>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</si>
  <si>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</si>
  <si>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</si>
  <si>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</si>
  <si>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</si>
  <si>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</si>
  <si>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</si>
  <si>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</si>
  <si>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</si>
  <si>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</si>
  <si>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</si>
  <si>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</si>
  <si>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</si>
  <si>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</si>
  <si>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</si>
  <si>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</si>
  <si>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</si>
  <si>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</si>
  <si>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</si>
  <si>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</si>
  <si>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</si>
  <si>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</si>
  <si>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</si>
  <si>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</si>
  <si>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</si>
  <si>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</si>
  <si>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</si>
  <si>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</si>
  <si>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</si>
  <si>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</si>
  <si>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</si>
  <si>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</si>
  <si>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</si>
  <si>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</si>
  <si>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</si>
  <si>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</si>
  <si>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</si>
  <si>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</si>
  <si>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</si>
  <si>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</si>
  <si>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</si>
  <si>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</si>
  <si>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</si>
  <si>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</si>
  <si>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</si>
  <si>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</si>
  <si>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</si>
  <si>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</si>
  <si>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</si>
  <si>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</si>
  <si>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</si>
  <si>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</si>
  <si>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</si>
  <si>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</si>
  <si>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</si>
  <si>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</si>
  <si>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</si>
  <si>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</si>
  <si>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</si>
  <si>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</si>
  <si>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</si>
  <si>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</si>
  <si>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</si>
  <si>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</si>
  <si>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</si>
  <si>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</si>
  <si>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</si>
  <si>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</si>
  <si>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</si>
  <si>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</si>
  <si>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</si>
  <si>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</si>
  <si>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</si>
  <si>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</si>
  <si>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</si>
  <si>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</si>
  <si>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</si>
  <si>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</si>
  <si>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</si>
  <si>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</si>
  <si>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</si>
  <si>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</si>
  <si>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</si>
  <si>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</si>
  <si>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</si>
  <si>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</si>
  <si>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</si>
  <si>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</si>
  <si>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</si>
  <si>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</si>
  <si>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</si>
  <si>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</si>
  <si>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</si>
  <si>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</si>
  <si>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</si>
  <si>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</si>
  <si>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</si>
  <si>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</si>
  <si>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</si>
  <si>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</si>
  <si>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</si>
  <si>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</si>
  <si>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</si>
  <si>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</si>
  <si>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</si>
  <si>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</si>
  <si>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</si>
  <si>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</si>
  <si>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</si>
  <si>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</si>
  <si>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</si>
  <si>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</si>
  <si>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</si>
  <si>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</si>
  <si>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</si>
  <si>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</si>
  <si>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</si>
  <si>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</si>
  <si>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</si>
  <si>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</si>
  <si>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</si>
  <si>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</si>
  <si>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</si>
  <si>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</si>
  <si>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</si>
  <si>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</si>
  <si>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</si>
  <si>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</si>
  <si>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</si>
  <si>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</si>
  <si>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</si>
  <si>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</si>
  <si>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</si>
  <si>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</si>
  <si>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</si>
  <si>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</si>
  <si>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</si>
  <si>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</si>
  <si>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</si>
  <si>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</si>
  <si>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</si>
  <si>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</si>
  <si>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</si>
  <si>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</si>
  <si>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</si>
  <si>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</si>
  <si>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</si>
  <si>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</si>
  <si>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</si>
  <si>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</si>
  <si>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</si>
  <si>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</si>
  <si>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</si>
  <si>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</si>
  <si>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</si>
  <si>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</si>
  <si>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</si>
  <si>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</si>
  <si>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</si>
  <si>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</si>
  <si>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</si>
  <si>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</si>
  <si>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</si>
  <si>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</si>
  <si>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</si>
  <si>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</si>
  <si>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</si>
  <si>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</si>
  <si>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</si>
  <si>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</si>
  <si>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</si>
  <si>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</si>
  <si>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</si>
  <si>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</si>
  <si>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</si>
  <si>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</si>
  <si>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</si>
  <si>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</si>
  <si>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</si>
  <si>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</si>
  <si>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</si>
  <si>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</si>
  <si>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</si>
  <si>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</si>
  <si>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</si>
  <si>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</si>
  <si>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</si>
  <si>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</si>
  <si>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</si>
  <si>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</si>
  <si>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</si>
  <si>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</si>
  <si>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</si>
  <si>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</si>
  <si>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</si>
  <si>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</si>
  <si>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</si>
  <si>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</si>
  <si>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</si>
  <si>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</si>
  <si>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</si>
  <si>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</si>
  <si>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</si>
  <si>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</si>
  <si>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</si>
  <si>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</si>
  <si>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</si>
  <si>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</si>
  <si>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</si>
  <si>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</si>
  <si>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</si>
  <si>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</si>
  <si>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</si>
  <si>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</si>
  <si>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</si>
  <si>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</si>
  <si>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</si>
  <si>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</si>
  <si>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</si>
  <si>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</si>
  <si>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</si>
  <si>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</si>
  <si>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</si>
  <si>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</si>
  <si>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</si>
  <si>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</si>
  <si>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</si>
  <si>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</si>
  <si>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</si>
  <si>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</si>
  <si>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</si>
  <si>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</si>
  <si>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</si>
  <si>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</si>
  <si>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</si>
  <si>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</si>
  <si>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</si>
  <si>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</si>
  <si>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</si>
  <si>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</si>
  <si>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</si>
  <si>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</si>
  <si>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</si>
  <si>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</si>
  <si>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</si>
  <si>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</si>
  <si>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</si>
  <si>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</si>
  <si>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</si>
  <si>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</si>
  <si>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</si>
  <si>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</si>
  <si>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</si>
  <si>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</si>
  <si>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</si>
  <si>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</si>
  <si>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</si>
  <si>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</si>
  <si>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</si>
  <si>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</si>
  <si>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</si>
  <si>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</si>
  <si>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</si>
  <si>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</si>
  <si>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</si>
  <si>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</si>
  <si>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</si>
  <si>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</si>
  <si>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</si>
  <si>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</si>
  <si>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</si>
  <si>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</si>
  <si>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</si>
  <si>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</si>
  <si>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</si>
  <si>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</si>
  <si>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</si>
  <si>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</si>
  <si>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</si>
  <si>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</si>
  <si>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</si>
  <si>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</si>
  <si>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</si>
  <si>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</si>
  <si>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</si>
  <si>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</si>
  <si>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</si>
  <si>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</si>
  <si>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</si>
  <si>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</si>
  <si>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</si>
  <si>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</si>
  <si>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</si>
  <si>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</si>
  <si>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</si>
  <si>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</si>
  <si>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</si>
  <si>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</si>
  <si>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</si>
  <si>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</si>
  <si>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</si>
  <si>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</si>
  <si>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</si>
  <si>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</si>
  <si>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</si>
  <si>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</si>
  <si>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</si>
  <si>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</si>
  <si>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</si>
  <si>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</si>
  <si>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</si>
  <si>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</si>
  <si>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</si>
  <si>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</si>
  <si>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</si>
  <si>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</si>
  <si>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</si>
  <si>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</si>
  <si>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</si>
  <si>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</si>
  <si>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</si>
  <si>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</si>
  <si>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</si>
  <si>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</si>
  <si>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</si>
  <si>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</si>
  <si>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</si>
  <si>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</si>
  <si>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</si>
  <si>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</si>
  <si>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</si>
  <si>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</si>
  <si>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</si>
  <si>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</si>
  <si>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</si>
  <si>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</si>
  <si>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</si>
  <si>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</si>
  <si>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</si>
  <si>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</si>
  <si>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</si>
  <si>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</si>
  <si>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</si>
  <si>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</si>
  <si>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</si>
  <si>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</si>
  <si>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</si>
  <si>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</si>
  <si>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</si>
  <si>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</si>
  <si>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</si>
  <si>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</si>
  <si>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</si>
  <si>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</si>
  <si>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</si>
  <si>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</si>
  <si>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</si>
  <si>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</si>
  <si>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</si>
  <si>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</si>
  <si>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</si>
  <si>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</si>
  <si>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</si>
  <si>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</si>
  <si>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</si>
  <si>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</si>
  <si>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</si>
  <si>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</si>
  <si>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</si>
  <si>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</si>
  <si>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</si>
  <si>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</si>
  <si>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</si>
  <si>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</si>
  <si>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</si>
  <si>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</si>
  <si>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</si>
  <si>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</si>
  <si>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</si>
  <si>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</si>
  <si>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</si>
  <si>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</si>
  <si>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</si>
  <si>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</si>
  <si>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</si>
  <si>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</si>
  <si>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</si>
  <si>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</si>
  <si>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</si>
  <si>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</si>
  <si>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</si>
  <si>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</si>
  <si>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</si>
  <si>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</si>
  <si>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</si>
  <si>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</si>
  <si>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</si>
  <si>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</si>
  <si>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</si>
  <si>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</si>
  <si>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</si>
  <si>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</si>
  <si>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</si>
  <si>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</si>
  <si>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</si>
  <si>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</si>
  <si>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</si>
  <si>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</si>
  <si>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</si>
  <si>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</si>
  <si>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</si>
  <si>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</si>
  <si>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</si>
  <si>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</si>
  <si>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</si>
  <si>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</si>
  <si>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</si>
  <si>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</si>
  <si>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</si>
  <si>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</si>
  <si>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</si>
  <si>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</si>
  <si>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</si>
  <si>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</si>
  <si>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</si>
  <si>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</si>
  <si>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</si>
  <si>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</si>
  <si>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</si>
  <si>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</si>
  <si>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</si>
  <si>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</si>
  <si>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</si>
  <si>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</si>
  <si>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</si>
  <si>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</si>
  <si>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</si>
  <si>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</si>
  <si>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</si>
  <si>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</si>
  <si>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</si>
  <si>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</si>
  <si>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</si>
  <si>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</si>
  <si>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</si>
  <si>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</si>
  <si>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</si>
  <si>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</si>
  <si>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</si>
  <si>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</si>
  <si>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</si>
  <si>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</si>
  <si>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</si>
  <si>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</si>
  <si>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</si>
  <si>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</si>
  <si>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</si>
  <si>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</si>
  <si>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</si>
  <si>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</si>
  <si>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</si>
  <si>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</si>
  <si>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</si>
  <si>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</si>
  <si>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</si>
  <si>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</si>
  <si>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</si>
  <si>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</si>
  <si>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</si>
  <si>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</si>
  <si>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</si>
  <si>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</si>
  <si>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</si>
  <si>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</si>
  <si>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</si>
  <si>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</si>
  <si>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</si>
  <si>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</si>
  <si>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</si>
  <si>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</si>
  <si>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</si>
  <si>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</si>
  <si>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</si>
  <si>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</si>
  <si>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</si>
  <si>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</si>
  <si>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</si>
  <si>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</si>
  <si>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</si>
  <si>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</si>
  <si>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</si>
  <si>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</si>
  <si>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</si>
  <si>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</si>
  <si>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</si>
  <si>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</si>
  <si>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</si>
  <si>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</si>
  <si>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</si>
  <si>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</si>
  <si>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</si>
  <si>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</si>
  <si>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</si>
  <si>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</si>
  <si>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</si>
  <si>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</si>
  <si>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</si>
  <si>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</si>
  <si>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</si>
  <si>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</si>
  <si>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</si>
  <si>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</si>
  <si>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</si>
  <si>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</si>
  <si>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</si>
  <si>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</si>
  <si>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</si>
  <si>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</si>
  <si>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</si>
  <si>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</si>
  <si>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</si>
  <si>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</si>
  <si>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</si>
  <si>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</si>
  <si>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</si>
  <si>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</si>
  <si>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</si>
  <si>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</si>
  <si>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</si>
  <si>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</si>
  <si>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</si>
  <si>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</si>
  <si>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</si>
  <si>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</si>
  <si>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</si>
  <si>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</si>
  <si>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</si>
  <si>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</si>
  <si>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</si>
  <si>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</si>
  <si>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</si>
  <si>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</si>
  <si>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</si>
  <si>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</si>
  <si>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</si>
  <si>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</si>
  <si>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</si>
  <si>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</si>
  <si>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</si>
  <si>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</si>
  <si>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</si>
  <si>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</si>
  <si>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</si>
  <si>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</si>
  <si>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</si>
  <si>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</si>
  <si>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</si>
  <si>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</si>
  <si>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</si>
  <si>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</si>
  <si>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</si>
  <si>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</si>
  <si>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</si>
  <si>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</si>
  <si>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</si>
  <si>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</si>
  <si>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</si>
  <si>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</si>
  <si>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</si>
  <si>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</si>
  <si>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</si>
  <si>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</si>
  <si>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</si>
  <si>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</si>
  <si>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</si>
  <si>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</si>
  <si>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</si>
  <si>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</si>
  <si>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</si>
  <si>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</si>
  <si>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</si>
  <si>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</si>
  <si>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</si>
  <si>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</si>
  <si>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</si>
  <si>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</si>
  <si>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</si>
  <si>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</si>
  <si>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</si>
  <si>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</si>
  <si>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</si>
  <si>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</si>
  <si>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</si>
  <si>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</si>
  <si>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</si>
  <si>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</si>
  <si>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</si>
  <si>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</si>
  <si>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</si>
  <si>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</si>
  <si>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</si>
  <si>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</si>
  <si>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</si>
  <si>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</si>
  <si>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</si>
  <si>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</si>
  <si>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</si>
  <si>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</si>
  <si>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</si>
  <si>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</si>
  <si>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</si>
  <si>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</si>
  <si>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</si>
  <si>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</si>
  <si>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</si>
  <si>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</si>
  <si>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</si>
  <si>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</si>
  <si>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</si>
  <si>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</si>
  <si>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</si>
  <si>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</si>
  <si>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</si>
  <si>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</si>
  <si>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</si>
  <si>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</si>
  <si>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</si>
  <si>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</si>
  <si>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</si>
  <si>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</si>
  <si>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</si>
  <si>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</si>
  <si>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</si>
  <si>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</si>
  <si>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</si>
  <si>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</si>
  <si>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</si>
  <si>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</si>
  <si>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</si>
  <si>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</si>
  <si>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</si>
  <si>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</si>
  <si>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</si>
  <si>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</si>
  <si>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</si>
  <si>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</si>
  <si>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</si>
  <si>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</si>
  <si>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</si>
  <si>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</si>
  <si>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</si>
  <si>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</si>
  <si>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</si>
  <si>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</si>
  <si>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</si>
  <si>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</si>
  <si>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</si>
  <si>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</si>
  <si>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</si>
  <si>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</si>
  <si>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</si>
  <si>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</si>
  <si>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</si>
  <si>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</si>
  <si>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</si>
  <si>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</si>
  <si>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</si>
  <si>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</si>
  <si>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</si>
  <si>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</si>
  <si>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</si>
  <si>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</si>
  <si>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</si>
  <si>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</si>
  <si>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</si>
  <si>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</si>
  <si>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</si>
  <si>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</si>
  <si>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</si>
  <si>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</si>
  <si>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</si>
  <si>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</si>
  <si>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</si>
  <si>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</si>
  <si>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</si>
  <si>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</si>
  <si>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</si>
  <si>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</si>
  <si>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</si>
  <si>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</si>
  <si>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</si>
  <si>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</si>
  <si>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</si>
  <si>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</si>
  <si>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</si>
  <si>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</si>
  <si>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</si>
  <si>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</si>
  <si>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</si>
  <si>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</si>
  <si>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</si>
  <si>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</si>
  <si>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</si>
  <si>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</si>
  <si>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</si>
  <si>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</si>
  <si>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</si>
  <si>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</si>
  <si>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</si>
  <si>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</si>
  <si>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</si>
  <si>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</si>
  <si>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</si>
  <si>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</si>
  <si>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</si>
  <si>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</si>
  <si>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</si>
  <si>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</si>
  <si>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</si>
  <si>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</si>
  <si>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</si>
  <si>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</si>
  <si>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</si>
  <si>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</si>
  <si>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</si>
  <si>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</si>
  <si>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</si>
  <si>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</si>
  <si>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</si>
  <si>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</si>
  <si>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</si>
  <si>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</si>
  <si>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</si>
  <si>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</si>
  <si>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</si>
  <si>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</si>
  <si>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</si>
  <si>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</si>
  <si>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</si>
  <si>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</si>
  <si>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</si>
  <si>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</si>
  <si>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</si>
  <si>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</si>
  <si>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</si>
  <si>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</si>
  <si>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</si>
  <si>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</si>
  <si>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</si>
  <si>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</si>
  <si>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</si>
  <si>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</si>
  <si>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</si>
  <si>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</si>
  <si>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</si>
  <si>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</si>
  <si>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</si>
  <si>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</si>
  <si>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</si>
  <si>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</si>
  <si>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</si>
  <si>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</si>
  <si>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</si>
  <si>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</si>
  <si>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</si>
  <si>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</si>
  <si>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</si>
  <si>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</si>
  <si>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</si>
  <si>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</si>
  <si>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</si>
  <si>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</si>
  <si>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</si>
  <si>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</si>
  <si>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</si>
  <si>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</si>
  <si>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</si>
  <si>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</si>
  <si>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</si>
  <si>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</si>
  <si>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</si>
  <si>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</si>
  <si>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</si>
  <si>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</si>
  <si>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</si>
  <si>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</si>
  <si>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</si>
  <si>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</si>
  <si>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</si>
  <si>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</si>
  <si>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</si>
  <si>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</si>
  <si>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</si>
  <si>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</si>
  <si>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</si>
  <si>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</si>
  <si>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</si>
  <si>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</si>
  <si>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</si>
  <si>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</si>
  <si>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</si>
  <si>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</si>
  <si>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</si>
  <si>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</si>
  <si>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</si>
  <si>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</si>
  <si>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</si>
  <si>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</si>
  <si>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</si>
  <si>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</si>
  <si>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</si>
  <si>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</si>
  <si>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</si>
  <si>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</si>
  <si>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</si>
  <si>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</si>
  <si>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</si>
  <si>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</si>
  <si>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</si>
  <si>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</si>
  <si>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</si>
  <si>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</si>
  <si>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</si>
  <si>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</si>
  <si>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</si>
  <si>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</si>
  <si>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</si>
  <si>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</si>
  <si>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</si>
  <si>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</si>
  <si>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</si>
  <si>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</si>
  <si>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</si>
  <si>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</si>
  <si>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</si>
  <si>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</si>
  <si>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</si>
  <si>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</si>
  <si>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</si>
  <si>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</si>
  <si>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</si>
  <si>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</si>
  <si>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</si>
  <si>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</si>
  <si>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</si>
  <si>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</si>
  <si>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</si>
  <si>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</si>
  <si>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</si>
  <si>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</si>
  <si>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</si>
  <si>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</si>
  <si>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</si>
  <si>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</si>
  <si>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</si>
  <si>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</si>
  <si>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</si>
  <si>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</si>
  <si>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</si>
  <si>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</si>
  <si>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</si>
  <si>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</si>
  <si>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</si>
  <si>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</si>
  <si>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</si>
  <si>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</si>
  <si>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</si>
  <si>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</si>
  <si>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</si>
  <si>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</si>
  <si>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</si>
  <si>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</si>
  <si>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</si>
  <si>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</si>
  <si>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</si>
  <si>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</si>
  <si>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</si>
  <si>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</si>
  <si>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</si>
  <si>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</si>
  <si>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</si>
  <si>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</si>
  <si>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</si>
  <si>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</si>
  <si>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</si>
  <si>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</si>
  <si>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</si>
  <si>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</si>
  <si>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</si>
  <si>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</si>
  <si>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</si>
  <si>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</si>
  <si>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</si>
  <si>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</si>
  <si>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</si>
  <si>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</si>
  <si>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</si>
  <si>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</si>
  <si>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</si>
  <si>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</si>
  <si>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</si>
  <si>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</si>
  <si>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</si>
  <si>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</si>
  <si>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</si>
  <si>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</si>
  <si>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</si>
  <si>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</si>
  <si>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</si>
  <si>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</si>
  <si>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</si>
  <si>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</si>
  <si>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</si>
  <si>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</si>
  <si>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</si>
  <si>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</si>
  <si>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</si>
  <si>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</si>
  <si>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</si>
  <si>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</si>
  <si>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</si>
  <si>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</si>
  <si>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</si>
  <si>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</si>
  <si>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</si>
  <si>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</si>
  <si>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</si>
  <si>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</si>
  <si>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</si>
  <si>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</si>
  <si>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</si>
  <si>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</si>
  <si>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</si>
  <si>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</si>
  <si>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</si>
  <si>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</si>
  <si>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</si>
  <si>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</si>
  <si>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</si>
  <si>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</si>
  <si>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</si>
  <si>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</si>
  <si>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</si>
  <si>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</si>
  <si>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</si>
  <si>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</si>
  <si>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</si>
  <si>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</si>
  <si>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</si>
  <si>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</si>
  <si>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</si>
  <si>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</si>
  <si>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</si>
  <si>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</si>
  <si>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</si>
  <si>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</si>
  <si>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</si>
  <si>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</si>
  <si>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</si>
  <si>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</si>
  <si>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</si>
  <si>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</si>
  <si>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</si>
  <si>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</si>
  <si>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</si>
  <si>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</si>
  <si>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</si>
  <si>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</si>
  <si>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</si>
  <si>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</si>
  <si>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</si>
  <si>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</si>
  <si>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</si>
  <si>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</si>
  <si>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</si>
  <si>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</si>
  <si>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</si>
  <si>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</si>
  <si>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</si>
  <si>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</si>
  <si>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</si>
  <si>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</si>
  <si>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</si>
  <si>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</si>
  <si>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</si>
  <si>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</si>
  <si>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</si>
  <si>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</si>
  <si>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</si>
  <si>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</si>
  <si>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</si>
  <si>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</si>
  <si>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</si>
  <si>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</si>
  <si>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</si>
  <si>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</si>
  <si>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</si>
  <si>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</si>
  <si>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</si>
  <si>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</si>
  <si>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</si>
  <si>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</si>
  <si>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</si>
  <si>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</si>
  <si>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</si>
  <si>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</si>
  <si>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</si>
  <si>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</si>
  <si>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</si>
  <si>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</si>
  <si>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</si>
  <si>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</si>
  <si>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</si>
  <si>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</si>
  <si>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</si>
  <si>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</si>
  <si>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</si>
  <si>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</si>
  <si>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</si>
  <si>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</si>
  <si>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</si>
  <si>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</si>
  <si>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</si>
  <si>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</si>
  <si>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</si>
  <si>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</si>
  <si>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</si>
  <si>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</si>
  <si>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</si>
  <si>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</si>
  <si>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</si>
  <si>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</si>
  <si>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</si>
  <si>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</si>
  <si>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</si>
  <si>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</si>
  <si>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</si>
  <si>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</si>
  <si>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</si>
  <si>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</si>
  <si>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</si>
  <si>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</si>
  <si>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</si>
  <si>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</si>
  <si>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</si>
  <si>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</si>
  <si>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</si>
  <si>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</si>
  <si>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</si>
  <si>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</si>
  <si>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</si>
  <si>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</si>
  <si>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</si>
  <si>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</si>
  <si>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</si>
  <si>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</si>
  <si>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</si>
  <si>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</si>
  <si>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</si>
  <si>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</si>
  <si>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</si>
  <si>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</si>
  <si>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</si>
  <si>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</si>
  <si>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</si>
  <si>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</si>
  <si>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</si>
  <si>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</si>
  <si>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</si>
  <si>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</si>
  <si>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</si>
  <si>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</si>
  <si>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</si>
  <si>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</si>
  <si>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</si>
  <si>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</si>
  <si>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</si>
  <si>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</si>
  <si>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</si>
  <si>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</si>
  <si>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</si>
  <si>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</si>
  <si>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</si>
  <si>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</si>
  <si>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</si>
  <si>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</si>
  <si>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</si>
  <si>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</si>
  <si>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</si>
  <si>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</si>
  <si>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</si>
  <si>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</si>
  <si>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</si>
  <si>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</si>
  <si>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</si>
  <si>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</si>
  <si>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</si>
  <si>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</si>
  <si>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</si>
  <si>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</si>
  <si>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</si>
  <si>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</si>
  <si>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</si>
  <si>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</si>
  <si>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</si>
  <si>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</si>
  <si>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</si>
  <si>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</si>
  <si>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</si>
  <si>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</si>
  <si>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</si>
  <si>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</si>
  <si>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</si>
  <si>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</si>
  <si>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</si>
  <si>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</si>
  <si>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</si>
  <si>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</si>
  <si>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</si>
  <si>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</si>
  <si>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</si>
  <si>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</si>
  <si>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</si>
  <si>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</si>
  <si>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</si>
  <si>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</si>
  <si>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</si>
  <si>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</si>
  <si>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</si>
  <si>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</si>
  <si>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</si>
  <si>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</si>
  <si>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</si>
  <si>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</si>
  <si>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</si>
  <si>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</si>
  <si>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</si>
  <si>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</si>
  <si>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</si>
  <si>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</si>
  <si>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</si>
  <si>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</si>
  <si>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</si>
  <si>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</si>
  <si>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</si>
  <si>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</si>
  <si>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</si>
  <si>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</si>
  <si>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</si>
  <si>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</si>
  <si>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</si>
  <si>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</si>
  <si>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</si>
  <si>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</si>
  <si>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</si>
  <si>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</si>
  <si>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</si>
  <si>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</si>
  <si>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</si>
  <si>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</si>
  <si>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</si>
  <si>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</si>
  <si>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</si>
  <si>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</si>
  <si>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</si>
  <si>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</si>
  <si>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</si>
  <si>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</si>
  <si>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</si>
  <si>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</si>
  <si>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</si>
  <si>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</si>
  <si>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</si>
  <si>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</si>
  <si>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</si>
  <si>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</si>
  <si>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</si>
  <si>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</si>
  <si>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</si>
  <si>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</si>
  <si>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</si>
  <si>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</si>
  <si>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</si>
  <si>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</si>
  <si>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</si>
  <si>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</si>
  <si>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</si>
  <si>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</si>
  <si>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</si>
  <si>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</si>
  <si>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</si>
  <si>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</si>
  <si>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</si>
  <si>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</si>
  <si>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</si>
  <si>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</si>
  <si>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</si>
  <si>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</si>
  <si>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</si>
  <si>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</si>
  <si>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</si>
  <si>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</si>
  <si>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</si>
  <si>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</si>
  <si>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</si>
  <si>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</si>
  <si>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</si>
  <si>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</si>
  <si>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</si>
  <si>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</si>
  <si>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</si>
  <si>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</si>
  <si>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</si>
  <si>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</si>
  <si>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</si>
  <si>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</si>
  <si>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</si>
  <si>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</si>
  <si>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</si>
  <si>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</si>
  <si>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</si>
  <si>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</si>
  <si>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</si>
  <si>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</si>
  <si>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</si>
  <si>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</si>
  <si>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</si>
  <si>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</si>
  <si>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</si>
  <si>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</si>
  <si>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</si>
  <si>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</si>
  <si>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</si>
  <si>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</si>
  <si>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</si>
  <si>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</si>
  <si>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</si>
  <si>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</si>
  <si>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</si>
  <si>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</si>
  <si>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</si>
  <si>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</si>
  <si>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</si>
  <si>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</si>
  <si>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</si>
  <si>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</si>
  <si>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</si>
  <si>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</si>
  <si>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</si>
  <si>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</si>
  <si>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</si>
  <si>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</si>
  <si>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</si>
  <si>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</si>
  <si>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</si>
  <si>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</si>
  <si>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</si>
  <si>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</si>
  <si>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</si>
  <si>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</si>
  <si>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</si>
  <si>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</si>
  <si>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</si>
  <si>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</si>
  <si>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</si>
  <si>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</si>
  <si>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</si>
  <si>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</si>
  <si>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</si>
  <si>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</si>
  <si>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</si>
  <si>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</si>
  <si>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</si>
  <si>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</si>
  <si>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</si>
  <si>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</si>
  <si>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</si>
  <si>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</si>
  <si>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</si>
  <si>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</si>
  <si>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</si>
  <si>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</si>
  <si>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</si>
  <si>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</si>
  <si>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</si>
  <si>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</si>
  <si>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</si>
  <si>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</si>
  <si>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</si>
  <si>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</si>
  <si>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</si>
  <si>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</si>
  <si>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</si>
  <si>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</si>
  <si>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</si>
  <si>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</si>
  <si>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</si>
  <si>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</si>
  <si>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</si>
  <si>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</si>
  <si>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</si>
  <si>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</si>
  <si>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</si>
  <si>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</si>
  <si>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</si>
  <si>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</si>
  <si>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</si>
  <si>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</si>
  <si>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</si>
  <si>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</si>
  <si>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</si>
  <si>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</si>
  <si>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</si>
  <si>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</si>
  <si>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</si>
  <si>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</si>
  <si>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</si>
  <si>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</si>
  <si>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</si>
  <si>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</si>
  <si>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</si>
  <si>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</si>
  <si>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</si>
  <si>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</si>
  <si>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</si>
  <si>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</si>
  <si>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</si>
  <si>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</si>
  <si>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</si>
  <si>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</si>
  <si>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</si>
  <si>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</si>
  <si>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</si>
  <si>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</si>
  <si>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</si>
  <si>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</si>
  <si>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</si>
  <si>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</si>
  <si>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</si>
  <si>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</si>
  <si>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</si>
  <si>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</si>
  <si>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</si>
  <si>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</si>
  <si>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</si>
  <si>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</si>
  <si>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</si>
  <si>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</si>
  <si>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</si>
  <si>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</si>
  <si>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</si>
  <si>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</si>
  <si>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</si>
  <si>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</si>
  <si>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</si>
  <si>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</si>
  <si>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</si>
  <si>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</si>
  <si>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</si>
  <si>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</si>
  <si>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</si>
  <si>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</si>
  <si>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</si>
  <si>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</si>
  <si>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</si>
  <si>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</si>
  <si>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</si>
  <si>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</si>
  <si>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</si>
  <si>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</si>
  <si>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</si>
  <si>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</si>
  <si>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</si>
  <si>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</si>
  <si>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</si>
  <si>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</si>
  <si>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</si>
  <si>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</si>
  <si>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</si>
  <si>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</si>
  <si>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</si>
  <si>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</si>
  <si>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</si>
  <si>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</si>
  <si>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</si>
  <si>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</si>
  <si>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</si>
  <si>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</si>
  <si>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</si>
  <si>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</si>
  <si>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</si>
  <si>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</si>
  <si>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</si>
  <si>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</si>
  <si>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</si>
  <si>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</si>
  <si>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</si>
  <si>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</si>
  <si>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</si>
  <si>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</si>
  <si>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</si>
  <si>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</si>
  <si>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</si>
  <si>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</si>
  <si>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</si>
  <si>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</si>
  <si>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</si>
  <si>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</si>
  <si>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</si>
  <si>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</si>
  <si>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</si>
  <si>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</si>
  <si>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</si>
  <si>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</si>
  <si>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</si>
  <si>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</si>
  <si>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</si>
  <si>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</si>
  <si>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</si>
  <si>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</si>
  <si>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</si>
  <si>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</si>
  <si>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</si>
  <si>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</si>
  <si>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</si>
  <si>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</si>
  <si>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</si>
  <si>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</si>
  <si>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</si>
  <si>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</si>
  <si>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</si>
  <si>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</si>
  <si>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</si>
  <si>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</si>
  <si>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</si>
  <si>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</si>
  <si>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</si>
  <si>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</si>
  <si>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</si>
  <si>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</si>
  <si>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</si>
  <si>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</si>
  <si>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</si>
  <si>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</si>
  <si>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</si>
  <si>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</si>
  <si>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</si>
  <si>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</si>
  <si>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</si>
  <si>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</si>
  <si>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</si>
  <si>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</si>
  <si>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</si>
  <si>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</si>
  <si>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</si>
  <si>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</si>
  <si>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</si>
  <si>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</si>
  <si>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</si>
  <si>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</si>
  <si>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</si>
  <si>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</si>
  <si>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</si>
  <si>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</si>
  <si>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</si>
  <si>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</si>
  <si>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</si>
  <si>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</si>
  <si>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</si>
  <si>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</si>
  <si>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</si>
  <si>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</si>
  <si>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</si>
  <si>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</si>
  <si>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</si>
  <si>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</si>
  <si>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</si>
  <si>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</si>
  <si>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</si>
  <si>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</si>
  <si>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</si>
  <si>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</si>
  <si>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</si>
  <si>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</si>
  <si>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</si>
  <si>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</si>
  <si>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</si>
  <si>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</si>
  <si>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</si>
  <si>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</si>
  <si>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</si>
  <si>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</si>
  <si>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</si>
  <si>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</si>
  <si>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</si>
  <si>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</si>
  <si>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</si>
  <si>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</si>
  <si>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</si>
  <si>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</si>
  <si>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</si>
  <si>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</si>
  <si>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</si>
  <si>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</si>
  <si>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</si>
  <si>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</si>
  <si>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</si>
  <si>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</si>
  <si>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</si>
  <si>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</si>
  <si>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</si>
  <si>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</si>
  <si>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</si>
  <si>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</si>
  <si>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</si>
  <si>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</si>
  <si>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</si>
  <si>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</si>
  <si>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</si>
  <si>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</si>
  <si>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</si>
  <si>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</si>
  <si>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</si>
  <si>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</si>
  <si>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</si>
  <si>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</si>
  <si>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</si>
  <si>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</si>
  <si>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</si>
  <si>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</si>
  <si>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</si>
  <si>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</si>
  <si>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</si>
  <si>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</si>
  <si>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</si>
  <si>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</si>
  <si>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</si>
  <si>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</si>
  <si>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</si>
  <si>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</si>
  <si>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</si>
  <si>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</si>
  <si>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</si>
  <si>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</si>
  <si>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</si>
  <si>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</si>
  <si>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</si>
  <si>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</si>
  <si>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</si>
  <si>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</si>
  <si>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</si>
  <si>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</si>
  <si>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</si>
  <si>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</si>
  <si>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</si>
  <si>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</si>
  <si>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</si>
  <si>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</si>
  <si>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</si>
  <si>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</si>
  <si>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</si>
  <si>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</si>
  <si>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</si>
  <si>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</si>
  <si>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</si>
  <si>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</si>
  <si>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</si>
  <si>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</si>
  <si>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</si>
  <si>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</si>
  <si>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</si>
  <si>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</si>
  <si>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</si>
  <si>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</si>
  <si>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</si>
  <si>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</si>
  <si>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</si>
  <si>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</si>
  <si>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</si>
  <si>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</si>
  <si>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</si>
  <si>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</si>
  <si>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</si>
  <si>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</si>
  <si>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</si>
  <si>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</si>
  <si>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</si>
  <si>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</si>
  <si>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</si>
  <si>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</si>
  <si>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</si>
  <si>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</si>
  <si>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</si>
  <si>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</si>
  <si>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</si>
  <si>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</si>
  <si>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</si>
  <si>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</si>
  <si>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</si>
  <si>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</si>
  <si>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</si>
  <si>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</si>
  <si>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</si>
  <si>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</si>
  <si>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</si>
  <si>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</si>
  <si>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</si>
  <si>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</si>
  <si>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</si>
  <si>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</si>
  <si>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</si>
  <si>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</si>
  <si>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</si>
  <si>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</si>
  <si>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</si>
  <si>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</si>
  <si>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</si>
  <si>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</si>
  <si>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</si>
  <si>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</si>
  <si>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</si>
  <si>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</si>
  <si>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</si>
  <si>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</si>
  <si>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</si>
  <si>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</si>
  <si>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</si>
  <si>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</si>
  <si>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</si>
  <si>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</si>
  <si>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</si>
  <si>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</si>
  <si>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</si>
  <si>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</si>
  <si>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</si>
  <si>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</si>
  <si>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</si>
  <si>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</si>
  <si>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</si>
  <si>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</si>
  <si>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</si>
  <si>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</si>
  <si>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</si>
  <si>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</si>
  <si>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</si>
  <si>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</si>
  <si>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</si>
  <si>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</si>
  <si>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</si>
  <si>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</si>
  <si>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</si>
  <si>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</si>
  <si>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</si>
  <si>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</si>
  <si>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</si>
  <si>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</si>
  <si>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</si>
  <si>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</si>
  <si>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</si>
  <si>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</si>
  <si>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</si>
  <si>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</si>
  <si>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</si>
  <si>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</si>
  <si>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</si>
  <si>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</si>
  <si>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</si>
  <si>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</si>
  <si>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</si>
  <si>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</si>
  <si>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</si>
  <si>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</si>
  <si>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</si>
  <si>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</si>
  <si>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</si>
  <si>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</si>
  <si>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</si>
  <si>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</si>
  <si>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</si>
  <si>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</si>
  <si>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</si>
  <si>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</si>
  <si>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</si>
  <si>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</si>
  <si>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</si>
  <si>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</si>
  <si>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</si>
  <si>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</si>
  <si>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</si>
  <si>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</si>
  <si>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</si>
  <si>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</si>
  <si>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</si>
  <si>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</si>
  <si>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</si>
  <si>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</si>
  <si>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</si>
  <si>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</si>
  <si>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</si>
  <si>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</si>
  <si>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</si>
  <si>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</si>
  <si>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</si>
  <si>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</si>
  <si>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</si>
  <si>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</si>
  <si>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</si>
  <si>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</si>
  <si>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</si>
  <si>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</si>
  <si>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</si>
  <si>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</si>
  <si>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</si>
  <si>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</si>
  <si>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</si>
  <si>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</si>
  <si>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</si>
  <si>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</si>
  <si>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</si>
  <si>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</si>
  <si>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</si>
  <si>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</si>
  <si>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</si>
  <si>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</si>
  <si>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</si>
  <si>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</si>
  <si>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</si>
  <si>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</si>
  <si>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</si>
  <si>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</si>
  <si>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</si>
  <si>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</si>
  <si>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</si>
  <si>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</si>
  <si>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</si>
  <si>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</si>
  <si>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</si>
  <si>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</si>
  <si>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</si>
  <si>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</si>
  <si>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</si>
  <si>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</si>
  <si>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</si>
  <si>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</si>
  <si>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</si>
  <si>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</si>
  <si>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</si>
  <si>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</si>
  <si>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</si>
  <si>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</si>
  <si>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</si>
  <si>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</si>
  <si>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</si>
  <si>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</si>
  <si>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</si>
  <si>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</si>
  <si>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</si>
  <si>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</si>
  <si>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</si>
  <si>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</si>
  <si>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</si>
  <si>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</si>
  <si>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</si>
  <si>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</si>
  <si>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</si>
  <si>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</si>
  <si>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</si>
  <si>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</si>
  <si>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</si>
  <si>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</si>
  <si>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</si>
  <si>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</si>
  <si>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</si>
  <si>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</si>
  <si>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</si>
  <si>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</si>
  <si>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</si>
  <si>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</si>
  <si>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</si>
  <si>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</si>
  <si>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</si>
  <si>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</si>
  <si>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</si>
  <si>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</si>
  <si>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</si>
  <si>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</si>
  <si>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</si>
  <si>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</si>
  <si>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</si>
  <si>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</si>
  <si>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</si>
  <si>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</si>
  <si>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</si>
  <si>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</si>
  <si>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</si>
  <si>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</si>
  <si>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</si>
  <si>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</si>
  <si>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</si>
  <si>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</si>
  <si>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</si>
  <si>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</si>
  <si>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</si>
  <si>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</si>
  <si>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</si>
  <si>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</si>
  <si>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</si>
  <si>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</si>
  <si>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</si>
  <si>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</si>
  <si>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</si>
  <si>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</si>
  <si>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</si>
  <si>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</si>
  <si>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</si>
  <si>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</si>
  <si>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</si>
  <si>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</si>
  <si>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</si>
  <si>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</si>
  <si>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</si>
  <si>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</si>
  <si>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</si>
  <si>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</si>
  <si>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</si>
  <si>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</si>
  <si>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</si>
  <si>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</si>
  <si>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</si>
  <si>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</si>
  <si>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</si>
  <si>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</si>
  <si>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</si>
  <si>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</si>
  <si>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</si>
  <si>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</si>
  <si>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</si>
  <si>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</si>
  <si>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</si>
  <si>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</si>
  <si>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</si>
  <si>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</si>
  <si>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</si>
  <si>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</si>
  <si>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</si>
  <si>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</si>
  <si>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</si>
  <si>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</si>
  <si>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</si>
  <si>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</si>
  <si>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</si>
  <si>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</si>
  <si>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</si>
  <si>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</si>
  <si>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</si>
  <si>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</si>
  <si>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</si>
  <si>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</si>
  <si>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</si>
  <si>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</si>
  <si>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</si>
  <si>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</si>
  <si>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</si>
  <si>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</si>
  <si>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</si>
  <si>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</si>
  <si>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</si>
  <si>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</si>
  <si>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</si>
  <si>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</si>
  <si>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</si>
  <si>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</si>
  <si>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</si>
  <si>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</si>
  <si>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</si>
  <si>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</si>
  <si>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</si>
  <si>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</si>
  <si>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</si>
  <si>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</si>
  <si>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</si>
  <si>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</si>
  <si>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</si>
  <si>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</si>
  <si>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</si>
  <si>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</si>
  <si>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</si>
  <si>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</si>
  <si>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</si>
  <si>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</si>
  <si>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</si>
  <si>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</si>
  <si>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</si>
  <si>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</si>
  <si>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</si>
  <si>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</si>
  <si>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</si>
  <si>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</si>
  <si>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</si>
  <si>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</si>
  <si>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</si>
  <si>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</si>
  <si>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</si>
  <si>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</si>
  <si>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</si>
  <si>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</si>
  <si>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</si>
  <si>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</si>
  <si>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</si>
  <si>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</si>
  <si>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</si>
  <si>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</si>
  <si>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</si>
  <si>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</si>
  <si>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</si>
  <si>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</si>
  <si>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</si>
  <si>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</si>
  <si>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</si>
  <si>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</si>
  <si>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</si>
  <si>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</si>
  <si>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</si>
  <si>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</si>
  <si>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</si>
  <si>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</si>
  <si>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</si>
  <si>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</si>
  <si>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</si>
  <si>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</si>
  <si>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</si>
  <si>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</si>
  <si>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</si>
  <si>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</si>
  <si>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</si>
  <si>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</si>
  <si>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</si>
  <si>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</si>
  <si>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</si>
  <si>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</si>
  <si>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</si>
  <si>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</si>
  <si>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</si>
  <si>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</si>
  <si>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</si>
  <si>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</si>
  <si>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</si>
  <si>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</si>
  <si>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</si>
  <si>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</si>
  <si>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</si>
  <si>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</si>
  <si>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</si>
  <si>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</si>
  <si>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</si>
  <si>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</si>
  <si>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</si>
  <si>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</si>
  <si>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</si>
  <si>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</si>
  <si>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</si>
  <si>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</si>
  <si>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</si>
  <si>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</si>
  <si>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</si>
  <si>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</si>
  <si>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</si>
  <si>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</si>
  <si>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</si>
  <si>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</si>
  <si>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</si>
  <si>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</si>
  <si>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</si>
  <si>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</si>
  <si>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</si>
  <si>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</si>
  <si>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</si>
  <si>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</si>
  <si>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</si>
  <si>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</si>
  <si>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</si>
  <si>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</si>
  <si>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</si>
  <si>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</si>
  <si>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</si>
  <si>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</si>
  <si>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</si>
  <si>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</si>
  <si>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</si>
  <si>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</si>
  <si>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</si>
  <si>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</si>
  <si>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</si>
  <si>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</si>
  <si>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</si>
  <si>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</si>
  <si>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</si>
  <si>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</si>
  <si>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</si>
  <si>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</si>
  <si>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</si>
  <si>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</si>
  <si>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</si>
  <si>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</si>
  <si>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</si>
  <si>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</si>
  <si>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</si>
  <si>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</si>
  <si>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</si>
  <si>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</si>
  <si>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</si>
  <si>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</si>
  <si>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</si>
  <si>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</si>
  <si>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</si>
  <si>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</si>
  <si>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</si>
  <si>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</si>
  <si>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</si>
  <si>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</si>
  <si>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</si>
  <si>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</si>
  <si>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</si>
  <si>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</si>
  <si>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</si>
  <si>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</si>
  <si>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</si>
  <si>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</si>
  <si>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</si>
  <si>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</si>
  <si>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</si>
  <si>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</si>
  <si>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</si>
  <si>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</si>
  <si>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</si>
  <si>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</si>
  <si>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</si>
  <si>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</si>
  <si>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</si>
  <si>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</si>
  <si>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</si>
  <si>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</si>
  <si>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</si>
  <si>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</si>
  <si>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</si>
  <si>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</si>
  <si>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</si>
  <si>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</si>
  <si>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</si>
  <si>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</si>
  <si>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</si>
  <si>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</si>
  <si>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</si>
  <si>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</si>
  <si>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</si>
  <si>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</si>
  <si>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</si>
  <si>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</si>
  <si>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</si>
  <si>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</si>
  <si>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</si>
  <si>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</si>
  <si>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</si>
  <si>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</si>
  <si>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</si>
  <si>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</si>
  <si>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</si>
  <si>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</si>
  <si>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</si>
  <si>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</si>
  <si>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</si>
  <si>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</si>
  <si>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</si>
  <si>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</si>
  <si>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</si>
  <si>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</si>
  <si>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</si>
  <si>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</si>
  <si>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</si>
  <si>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</si>
  <si>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</si>
  <si>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</si>
  <si>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</si>
  <si>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</si>
  <si>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</si>
  <si>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</si>
  <si>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</si>
  <si>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</si>
  <si>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</si>
  <si>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</si>
  <si>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</si>
  <si>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</si>
  <si>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</si>
  <si>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</si>
  <si>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</si>
  <si>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</si>
  <si>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</si>
  <si>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</si>
  <si>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</si>
  <si>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</si>
  <si>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</si>
  <si>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</si>
  <si>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</si>
  <si>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</si>
  <si>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</si>
  <si>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</si>
  <si>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</si>
  <si>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</si>
  <si>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</si>
  <si>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</si>
  <si>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</si>
  <si>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</si>
  <si>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</si>
  <si>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</si>
  <si>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</si>
  <si>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</si>
  <si>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</si>
  <si>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</si>
  <si>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</si>
  <si>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</si>
  <si>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</si>
  <si>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</si>
  <si>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</si>
  <si>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</si>
  <si>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</si>
  <si>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</si>
  <si>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</si>
  <si>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</si>
  <si>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</si>
  <si>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</si>
  <si>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</si>
  <si>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</si>
  <si>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</si>
  <si>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</si>
  <si>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</si>
  <si>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</si>
  <si>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</si>
  <si>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</si>
  <si>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</si>
  <si>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</si>
  <si>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</si>
  <si>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</si>
  <si>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</si>
  <si>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</si>
  <si>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</si>
  <si>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</si>
  <si>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</si>
  <si>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</si>
  <si>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</si>
  <si>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</si>
  <si>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</si>
  <si>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</si>
  <si>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</si>
  <si>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</si>
  <si>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</si>
  <si>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</si>
  <si>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</si>
  <si>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</si>
  <si>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</si>
  <si>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</si>
  <si>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</si>
  <si>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</si>
  <si>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</si>
  <si>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</si>
  <si>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</si>
  <si>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</si>
  <si>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</si>
  <si>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</si>
  <si>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</si>
  <si>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</si>
  <si>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</si>
  <si>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</si>
  <si>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</si>
  <si>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</si>
  <si>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</si>
  <si>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</si>
  <si>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</si>
  <si>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</si>
  <si>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</si>
  <si>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</si>
  <si>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</si>
  <si>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</si>
  <si>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</si>
  <si>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</si>
  <si>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</si>
  <si>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</si>
  <si>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</si>
  <si>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</si>
  <si>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</si>
  <si>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</si>
  <si>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</si>
  <si>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</si>
  <si>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</si>
  <si>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</si>
  <si>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</si>
  <si>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</si>
  <si>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</si>
  <si>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</si>
  <si>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</si>
  <si>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</si>
  <si>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</si>
  <si>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</si>
  <si>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</si>
  <si>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</si>
  <si>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</si>
  <si>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</si>
  <si>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</si>
  <si>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</si>
  <si>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</si>
  <si>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</si>
  <si>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</si>
  <si>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</si>
  <si>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</si>
  <si>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</si>
  <si>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</si>
  <si>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</si>
  <si>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</si>
  <si>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</si>
  <si>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</si>
  <si>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</si>
  <si>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</si>
  <si>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</si>
  <si>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</si>
  <si>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</si>
  <si>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</si>
  <si>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</si>
  <si>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</si>
  <si>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</si>
  <si>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</si>
  <si>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</si>
  <si>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</si>
  <si>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</si>
  <si>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</si>
  <si>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</si>
  <si>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</si>
  <si>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</si>
  <si>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</si>
  <si>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</si>
  <si>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</si>
  <si>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</si>
  <si>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</si>
  <si>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</si>
  <si>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</si>
  <si>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</si>
  <si>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</si>
  <si>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</si>
  <si>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</si>
  <si>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</si>
  <si>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</si>
  <si>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</si>
  <si>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</si>
  <si>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</si>
  <si>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</si>
  <si>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</si>
  <si>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</si>
  <si>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</si>
  <si>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</si>
  <si>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</si>
  <si>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</si>
  <si>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</si>
  <si>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</si>
  <si>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</si>
  <si>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</si>
  <si>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</si>
  <si>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</si>
  <si>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</si>
  <si>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</si>
  <si>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</si>
  <si>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</si>
  <si>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</si>
  <si>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</si>
  <si>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</si>
  <si>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</si>
  <si>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</si>
  <si>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</si>
  <si>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</si>
  <si>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</si>
  <si>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</si>
  <si>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</si>
  <si>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</si>
  <si>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</si>
  <si>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</si>
  <si>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</si>
  <si>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</si>
  <si>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</si>
  <si>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</si>
  <si>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</si>
  <si>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</si>
  <si>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</si>
  <si>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</si>
  <si>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</si>
  <si>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</si>
  <si>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</si>
  <si>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</si>
  <si>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</si>
  <si>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</si>
  <si>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</si>
  <si>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</si>
  <si>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</si>
  <si>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</si>
  <si>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</si>
  <si>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</si>
  <si>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</si>
  <si>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</si>
  <si>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</si>
  <si>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</si>
  <si>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</si>
  <si>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</si>
  <si>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</si>
  <si>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</si>
  <si>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</si>
  <si>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</si>
  <si>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</si>
  <si>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</si>
  <si>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</si>
  <si>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</si>
  <si>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</si>
  <si>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</si>
  <si>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</si>
  <si>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</si>
  <si>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</si>
  <si>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</si>
  <si>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</si>
  <si>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</si>
  <si>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</si>
  <si>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</si>
  <si>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</si>
  <si>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</si>
  <si>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</si>
  <si>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</si>
  <si>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</si>
  <si>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</si>
  <si>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</si>
  <si>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</si>
  <si>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</si>
  <si>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</si>
  <si>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</si>
  <si>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</si>
  <si>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</si>
  <si>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</si>
  <si>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</si>
  <si>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</si>
  <si>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</si>
  <si>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</si>
  <si>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</si>
  <si>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</si>
  <si>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</si>
  <si>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</si>
  <si>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</si>
  <si>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</si>
  <si>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</si>
  <si>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</si>
  <si>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</si>
  <si>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</si>
  <si>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</si>
  <si>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</si>
  <si>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</si>
  <si>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</si>
  <si>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</si>
  <si>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</si>
  <si>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</si>
  <si>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</si>
  <si>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</si>
  <si>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</si>
  <si>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</si>
  <si>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</si>
  <si>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</si>
  <si>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</si>
  <si>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</si>
  <si>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</si>
  <si>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</si>
  <si>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</si>
  <si>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</si>
  <si>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</si>
  <si>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</si>
  <si>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</si>
  <si>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</si>
  <si>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</si>
  <si>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</si>
  <si>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</si>
  <si>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</si>
  <si>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</si>
  <si>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</si>
  <si>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</si>
  <si>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</si>
  <si>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</si>
  <si>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</si>
  <si>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</si>
  <si>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</si>
  <si>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</si>
  <si>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</si>
  <si>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</si>
  <si>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</si>
  <si>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</si>
  <si>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</si>
  <si>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</si>
  <si>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</si>
  <si>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</si>
  <si>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</si>
  <si>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</si>
  <si>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</si>
  <si>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</si>
  <si>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</si>
  <si>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</si>
  <si>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</si>
  <si>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</si>
  <si>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</si>
  <si>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</si>
  <si>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</si>
  <si>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</si>
  <si>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</si>
  <si>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</si>
  <si>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</si>
  <si>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</si>
  <si>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</si>
  <si>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</si>
  <si>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</si>
  <si>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</si>
  <si>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</si>
  <si>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</si>
  <si>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</si>
  <si>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</si>
  <si>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</si>
  <si>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</si>
  <si>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</si>
  <si>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</si>
  <si>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</si>
  <si>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</si>
  <si>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</si>
  <si>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</si>
  <si>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</si>
  <si>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</si>
  <si>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</si>
  <si>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</si>
  <si>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</si>
  <si>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</si>
  <si>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</si>
  <si>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</si>
  <si>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</si>
  <si>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</si>
  <si>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</si>
  <si>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</si>
  <si>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</si>
  <si>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</si>
  <si>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</si>
  <si>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</si>
  <si>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</si>
  <si>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</si>
  <si>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</si>
  <si>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</si>
  <si>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</si>
  <si>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</si>
  <si>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</si>
  <si>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</si>
  <si>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</si>
  <si>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</si>
  <si>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</si>
  <si>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</si>
  <si>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</si>
  <si>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</si>
  <si>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</si>
  <si>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</si>
  <si>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</si>
  <si>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</si>
  <si>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</si>
  <si>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</si>
  <si>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</si>
  <si>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</si>
  <si>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</si>
  <si>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</si>
  <si>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</si>
  <si>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</si>
  <si>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</si>
  <si>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</si>
  <si>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</si>
  <si>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</si>
  <si>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</si>
  <si>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</si>
  <si>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</si>
  <si>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</si>
  <si>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</si>
  <si>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</si>
  <si>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</si>
  <si>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</si>
  <si>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</si>
  <si>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</si>
  <si>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</si>
  <si>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</si>
  <si>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</si>
  <si>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</si>
  <si>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</si>
  <si>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</si>
  <si>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</si>
  <si>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</si>
  <si>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</si>
  <si>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</si>
  <si>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</si>
  <si>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</si>
  <si>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</si>
  <si>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</si>
  <si>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</si>
  <si>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</si>
  <si>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</si>
  <si>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</si>
  <si>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</si>
  <si>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</si>
  <si>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</si>
  <si>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</si>
  <si>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</si>
  <si>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</si>
  <si>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</si>
  <si>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</si>
  <si>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</si>
  <si>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</si>
  <si>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</si>
  <si>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</si>
  <si>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</si>
  <si>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</si>
  <si>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</si>
  <si>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</si>
  <si>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</si>
  <si>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</si>
  <si>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</si>
  <si>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</si>
  <si>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</si>
  <si>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</si>
  <si>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</si>
  <si>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</si>
  <si>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</si>
  <si>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</si>
  <si>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</si>
  <si>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</si>
  <si>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</si>
  <si>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</si>
  <si>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</si>
  <si>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</si>
  <si>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</si>
  <si>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</si>
  <si>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</si>
  <si>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</si>
  <si>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</si>
  <si>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</si>
  <si>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</si>
  <si>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</si>
  <si>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</si>
  <si>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</si>
  <si>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</si>
  <si>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</si>
  <si>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</si>
  <si>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</si>
  <si>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</si>
  <si>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</si>
  <si>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</si>
  <si>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</si>
  <si>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</si>
  <si>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</si>
  <si>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</si>
  <si>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</si>
  <si>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</si>
  <si>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</si>
  <si>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</si>
  <si>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</si>
  <si>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</si>
  <si>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</si>
  <si>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</si>
  <si>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</si>
  <si>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</si>
  <si>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</si>
  <si>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</si>
  <si>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</si>
  <si>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</si>
  <si>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</si>
  <si>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</si>
  <si>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</si>
  <si>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</si>
  <si>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</si>
  <si>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</si>
  <si>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</si>
  <si>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</si>
  <si>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</si>
  <si>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</si>
  <si>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</si>
  <si>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</si>
  <si>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</si>
  <si>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</si>
  <si>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</si>
  <si>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</si>
  <si>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</si>
  <si>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</si>
  <si>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</si>
  <si>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</si>
  <si>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</si>
  <si>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</si>
  <si>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</si>
  <si>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</si>
  <si>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</si>
  <si>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</si>
  <si>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</si>
  <si>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</si>
  <si>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</si>
  <si>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</si>
  <si>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</si>
  <si>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</si>
  <si>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</si>
  <si>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</si>
  <si>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</si>
  <si>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</si>
  <si>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</si>
  <si>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</si>
  <si>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</si>
  <si>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</si>
  <si>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</si>
  <si>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</si>
  <si>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</si>
  <si>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</si>
  <si>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</si>
  <si>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</si>
  <si>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</si>
  <si>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</si>
  <si>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</si>
  <si>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</si>
  <si>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</si>
  <si>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</si>
  <si>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</si>
  <si>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</si>
  <si>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</si>
  <si>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</si>
  <si>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</si>
  <si>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</si>
  <si>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</si>
  <si>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</si>
  <si>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</si>
  <si>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</si>
  <si>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</si>
  <si>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</si>
  <si>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</si>
  <si>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</si>
  <si>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</si>
  <si>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</si>
  <si>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</si>
  <si>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</si>
  <si>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</si>
  <si>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</si>
  <si>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</si>
  <si>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</si>
  <si>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</si>
  <si>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</si>
  <si>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</si>
  <si>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</si>
  <si>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</si>
  <si>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</si>
  <si>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</si>
  <si>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</si>
  <si>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</si>
  <si>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</si>
  <si>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</si>
  <si>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</si>
  <si>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</si>
  <si>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</si>
  <si>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</si>
  <si>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</si>
  <si>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</si>
  <si>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</si>
  <si>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</si>
  <si>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</si>
  <si>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</si>
  <si>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</si>
  <si>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</si>
  <si>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</si>
  <si>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</si>
  <si>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</si>
  <si>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</si>
  <si>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</si>
  <si>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</si>
  <si>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</si>
  <si>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</si>
  <si>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</si>
  <si>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</si>
  <si>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</si>
  <si>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</si>
  <si>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</si>
  <si>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</si>
  <si>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</si>
  <si>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</si>
  <si>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</si>
  <si>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</si>
  <si>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</si>
  <si>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</si>
  <si>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</si>
  <si>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</si>
  <si>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</si>
  <si>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</si>
  <si>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</si>
  <si>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</si>
  <si>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</si>
  <si>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</si>
  <si>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</si>
  <si>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</si>
  <si>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</si>
  <si>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</si>
  <si>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</si>
  <si>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</si>
  <si>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</si>
  <si>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</si>
  <si>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</si>
  <si>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</si>
  <si>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</si>
  <si>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</si>
  <si>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</si>
  <si>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</si>
  <si>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</si>
  <si>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</si>
  <si>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</si>
  <si>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</si>
  <si>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</si>
  <si>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</si>
  <si>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</si>
  <si>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</si>
  <si>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</si>
  <si>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</si>
  <si>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</si>
  <si>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</si>
  <si>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</si>
  <si>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</si>
  <si>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</si>
  <si>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</si>
  <si>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</si>
  <si>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</si>
  <si>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</si>
  <si>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</si>
  <si>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</si>
  <si>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</si>
  <si>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</si>
  <si>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</si>
  <si>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</si>
  <si>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</si>
  <si>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</si>
  <si>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</si>
  <si>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</si>
  <si>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</si>
  <si>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</si>
  <si>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</si>
  <si>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</si>
  <si>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</si>
  <si>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</si>
  <si>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</si>
  <si>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</si>
  <si>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</si>
  <si>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</si>
  <si>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</si>
  <si>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</si>
  <si>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</si>
  <si>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</si>
  <si>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</si>
  <si>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</si>
  <si>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</si>
  <si>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</si>
  <si>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</si>
  <si>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</si>
  <si>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</si>
  <si>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</si>
  <si>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</si>
  <si>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</si>
  <si>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</si>
  <si>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</si>
  <si>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</si>
  <si>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</si>
  <si>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</si>
  <si>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</si>
  <si>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</si>
  <si>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</si>
  <si>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</si>
  <si>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</si>
  <si>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</si>
  <si>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</si>
  <si>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</si>
  <si>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</si>
  <si>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</si>
  <si>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</si>
  <si>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</si>
  <si>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</si>
  <si>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</si>
  <si>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</si>
  <si>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</si>
  <si>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</si>
  <si>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</si>
  <si>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</si>
  <si>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</si>
  <si>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</si>
  <si>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</si>
  <si>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</si>
  <si>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</si>
  <si>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</si>
  <si>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</si>
  <si>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</si>
  <si>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</si>
  <si>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</si>
  <si>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</si>
  <si>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</si>
  <si>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</si>
  <si>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</si>
  <si>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</si>
  <si>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</si>
  <si>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</si>
  <si>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</si>
  <si>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</si>
  <si>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</si>
  <si>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</si>
  <si>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</si>
  <si>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</si>
  <si>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</si>
  <si>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</si>
  <si>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</si>
  <si>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</si>
  <si>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</si>
  <si>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</si>
  <si>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</si>
  <si>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</si>
  <si>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</si>
  <si>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</si>
  <si>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</si>
  <si>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</si>
  <si>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</si>
  <si>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</si>
  <si>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</si>
  <si>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</si>
  <si>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</si>
  <si>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</si>
  <si>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</si>
  <si>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</si>
  <si>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</si>
  <si>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</si>
  <si>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</si>
  <si>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</si>
  <si>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</si>
  <si>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</si>
  <si>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</si>
  <si>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</si>
  <si>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</si>
  <si>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</si>
  <si>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</si>
  <si>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</si>
  <si>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</si>
  <si>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</si>
  <si>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</si>
  <si>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</si>
  <si>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</si>
  <si>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</si>
  <si>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</si>
  <si>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</si>
  <si>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</si>
  <si>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</si>
  <si>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</si>
  <si>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</si>
  <si>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</si>
  <si>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</si>
  <si>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</si>
  <si>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</si>
  <si>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</si>
  <si>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</si>
  <si>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</si>
  <si>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</si>
  <si>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</si>
  <si>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</si>
  <si>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</si>
  <si>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</si>
  <si>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</si>
  <si>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</si>
  <si>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</si>
  <si>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</si>
  <si>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</si>
  <si>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</si>
  <si>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</si>
  <si>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</si>
  <si>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</si>
  <si>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</si>
  <si>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</si>
  <si>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</si>
  <si>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</si>
  <si>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</si>
  <si>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</si>
  <si>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</si>
  <si>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</si>
  <si>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</si>
  <si>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</si>
  <si>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</si>
  <si>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</si>
  <si>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</si>
  <si>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</si>
  <si>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</si>
  <si>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</si>
  <si>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</si>
  <si>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</si>
  <si>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</si>
  <si>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</si>
  <si>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</si>
  <si>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</si>
  <si>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</si>
  <si>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</si>
  <si>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</si>
  <si>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</si>
  <si>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</si>
  <si>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</si>
  <si>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</si>
  <si>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</si>
  <si>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</si>
  <si>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</si>
  <si>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</si>
  <si>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</si>
  <si>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</si>
  <si>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</si>
  <si>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</si>
  <si>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</si>
  <si>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</si>
  <si>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</si>
  <si>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</si>
  <si>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</si>
  <si>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</si>
  <si>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</si>
  <si>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</si>
  <si>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</si>
  <si>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</si>
  <si>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</si>
  <si>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</si>
  <si>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</si>
  <si>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</si>
  <si>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</si>
  <si>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</si>
  <si>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</si>
  <si>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</si>
  <si>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</si>
  <si>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</si>
  <si>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</si>
  <si>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</si>
  <si>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</si>
  <si>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</si>
  <si>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</si>
  <si>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</si>
  <si>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</si>
  <si>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</si>
  <si>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</si>
  <si>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</si>
  <si>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</si>
  <si>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</si>
  <si>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</si>
  <si>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</si>
  <si>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</si>
  <si>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</si>
  <si>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</si>
  <si>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</si>
  <si>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</si>
  <si>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</si>
  <si>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</si>
  <si>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</si>
  <si>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</si>
  <si>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</si>
  <si>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</si>
  <si>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</si>
  <si>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</si>
  <si>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</si>
  <si>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</si>
  <si>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</si>
  <si>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</si>
  <si>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</si>
  <si>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</si>
  <si>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</si>
  <si>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</si>
  <si>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</si>
  <si>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</si>
  <si>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</si>
  <si>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</si>
  <si>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</si>
  <si>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</si>
  <si>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</si>
  <si>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</si>
  <si>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</si>
  <si>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</si>
  <si>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</si>
  <si>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</si>
  <si>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</si>
  <si>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</si>
  <si>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</si>
  <si>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</si>
  <si>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</si>
  <si>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</si>
  <si>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</si>
  <si>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</si>
  <si>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</si>
  <si>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</si>
  <si>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</si>
  <si>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</si>
  <si>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</si>
  <si>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</si>
  <si>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</si>
  <si>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</si>
  <si>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</si>
  <si>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</si>
  <si>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</si>
  <si>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</si>
  <si>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</si>
  <si>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</si>
  <si>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</si>
  <si>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</si>
  <si>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</si>
  <si>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</si>
  <si>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</si>
  <si>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</si>
  <si>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</si>
  <si>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</si>
  <si>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</si>
  <si>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</si>
  <si>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</si>
  <si>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</si>
  <si>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</si>
  <si>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</si>
  <si>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</si>
  <si>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</si>
  <si>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</si>
  <si>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</si>
  <si>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</si>
  <si>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</si>
  <si>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</si>
  <si>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</si>
  <si>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</si>
  <si>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</si>
  <si>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</si>
  <si>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</si>
  <si>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</si>
  <si>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</si>
  <si>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</si>
  <si>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</si>
  <si>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</si>
  <si>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</si>
  <si>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</si>
  <si>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</si>
  <si>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</si>
  <si>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</si>
  <si>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</si>
  <si>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</si>
  <si>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</si>
  <si>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</si>
  <si>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</si>
  <si>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</si>
  <si>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</si>
  <si>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</si>
  <si>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</si>
  <si>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</si>
  <si>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</si>
  <si>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</si>
  <si>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</si>
  <si>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</si>
  <si>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</si>
  <si>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</si>
  <si>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</si>
  <si>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</si>
  <si>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</si>
  <si>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</si>
  <si>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</si>
  <si>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</si>
  <si>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</si>
  <si>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</si>
  <si>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</si>
  <si>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</si>
  <si>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</si>
  <si>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</si>
  <si>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</si>
  <si>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</si>
  <si>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</si>
  <si>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</si>
  <si>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</si>
  <si>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</si>
  <si>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</si>
  <si>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</si>
  <si>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</si>
  <si>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</si>
  <si>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</si>
  <si>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</si>
  <si>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</si>
  <si>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</si>
  <si>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</si>
  <si>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</si>
  <si>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</si>
  <si>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</si>
  <si>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</si>
  <si>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</si>
  <si>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</si>
  <si>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</si>
  <si>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</si>
  <si>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</si>
  <si>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</si>
  <si>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</si>
  <si>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</si>
  <si>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</si>
  <si>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</si>
  <si>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</si>
  <si>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</si>
  <si>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</si>
  <si>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</si>
  <si>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</si>
  <si>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</si>
  <si>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</si>
  <si>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</si>
  <si>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</si>
  <si>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</si>
  <si>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</si>
  <si>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</si>
  <si>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</si>
  <si>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</si>
  <si>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</si>
  <si>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</si>
  <si>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</si>
  <si>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</si>
  <si>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</si>
  <si>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</si>
  <si>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</si>
  <si>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</si>
  <si>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</si>
  <si>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</si>
  <si>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</si>
  <si>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</si>
  <si>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</si>
  <si>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</si>
  <si>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</si>
  <si>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</si>
  <si>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</si>
  <si>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</si>
  <si>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</si>
  <si>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</si>
  <si>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</si>
  <si>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</si>
  <si>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</si>
  <si>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</si>
  <si>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</si>
  <si>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</si>
  <si>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</si>
  <si>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</si>
  <si>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</si>
  <si>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</si>
  <si>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</si>
  <si>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</si>
  <si>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</si>
  <si>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</si>
  <si>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</si>
  <si>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</si>
  <si>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</si>
  <si>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</si>
  <si>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</si>
  <si>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</si>
  <si>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</si>
  <si>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</si>
  <si>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</si>
  <si>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</si>
  <si>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</si>
  <si>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</si>
  <si>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</si>
  <si>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</si>
  <si>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</si>
  <si>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</si>
  <si>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</si>
  <si>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</si>
  <si>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</si>
  <si>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</si>
  <si>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</si>
  <si>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</si>
  <si>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</si>
  <si>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</si>
  <si>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</si>
  <si>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</si>
  <si>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</si>
  <si>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</si>
  <si>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</si>
  <si>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</si>
  <si>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</si>
  <si>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</si>
  <si>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</si>
  <si>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</si>
  <si>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</si>
  <si>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</si>
  <si>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</si>
  <si>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</si>
  <si>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</si>
  <si>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</si>
  <si>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</si>
  <si>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</si>
  <si>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</si>
  <si>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</si>
  <si>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</si>
  <si>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</si>
  <si>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</si>
  <si>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</si>
  <si>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</si>
  <si>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</si>
  <si>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</si>
  <si>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</si>
  <si>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</si>
  <si>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</si>
  <si>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</si>
  <si>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</si>
  <si>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</si>
  <si>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</si>
  <si>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</si>
  <si>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</si>
  <si>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</si>
  <si>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</si>
  <si>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</si>
  <si>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</si>
  <si>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</si>
  <si>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</si>
  <si>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</si>
  <si>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</si>
  <si>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</si>
  <si>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</si>
  <si>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</si>
  <si>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</si>
  <si>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</si>
  <si>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</si>
  <si>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</si>
  <si>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</si>
  <si>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</si>
  <si>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</si>
  <si>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</si>
  <si>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</si>
  <si>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</si>
  <si>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</si>
  <si>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</si>
  <si>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</si>
  <si>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</si>
  <si>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</si>
  <si>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</si>
  <si>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</si>
  <si>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</si>
  <si>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</si>
  <si>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</si>
  <si>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</si>
  <si>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</si>
  <si>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</si>
  <si>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</si>
  <si>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</si>
  <si>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</si>
  <si>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</si>
  <si>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</si>
  <si>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</si>
  <si>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</si>
  <si>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</si>
  <si>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</si>
  <si>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</si>
  <si>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</si>
  <si>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</si>
  <si>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</si>
  <si>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</si>
  <si>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</si>
  <si>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</si>
  <si>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</si>
  <si>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</si>
  <si>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</si>
  <si>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</si>
  <si>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</si>
  <si>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</si>
  <si>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</si>
  <si>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</si>
  <si>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</si>
  <si>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</si>
  <si>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</si>
  <si>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</si>
  <si>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</si>
  <si>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</si>
  <si>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</si>
  <si>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</si>
  <si>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</si>
  <si>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</si>
  <si>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</si>
  <si>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</si>
  <si>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</si>
  <si>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</si>
  <si>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</si>
  <si>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</si>
  <si>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</si>
  <si>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</si>
  <si>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</si>
  <si>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</si>
  <si>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</si>
  <si>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</si>
  <si>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</si>
  <si>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</si>
  <si>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</si>
  <si>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</si>
  <si>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</si>
  <si>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</si>
  <si>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</si>
  <si>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</si>
  <si>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</si>
  <si>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</si>
  <si>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</si>
  <si>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</si>
  <si>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</si>
  <si>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</si>
  <si>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</si>
  <si>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</si>
  <si>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</si>
  <si>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</si>
  <si>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</si>
  <si>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</si>
  <si>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</si>
  <si>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</si>
  <si>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</si>
  <si>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</si>
  <si>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</si>
  <si>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</si>
  <si>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</si>
  <si>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</si>
  <si>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</si>
  <si>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</si>
  <si>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</si>
  <si>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</si>
  <si>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</si>
  <si>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</si>
  <si>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</si>
  <si>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</si>
  <si>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</si>
  <si>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</si>
  <si>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</si>
  <si>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</si>
  <si>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</si>
  <si>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</si>
  <si>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</si>
  <si>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</si>
  <si>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</si>
  <si>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</si>
  <si>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</si>
  <si>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</si>
  <si>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</si>
  <si>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</si>
  <si>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</si>
  <si>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</si>
  <si>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</si>
  <si>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</si>
  <si>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</si>
  <si>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</si>
  <si>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</si>
  <si>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</si>
  <si>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</si>
  <si>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</si>
  <si>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</si>
  <si>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</si>
  <si>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</si>
  <si>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</si>
  <si>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</si>
  <si>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</si>
  <si>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</si>
  <si>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</si>
  <si>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</si>
  <si>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</si>
  <si>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</si>
  <si>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</si>
  <si>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</si>
  <si>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</si>
  <si>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</si>
  <si>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</si>
  <si>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</si>
  <si>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</si>
  <si>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</si>
  <si>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</si>
  <si>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</si>
  <si>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</si>
  <si>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</si>
  <si>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</si>
  <si>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</si>
  <si>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</si>
  <si>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</si>
  <si>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</si>
  <si>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</si>
  <si>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</si>
  <si>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</si>
  <si>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</si>
  <si>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</si>
  <si>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</si>
  <si>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</si>
  <si>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</si>
  <si>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</si>
  <si>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</si>
  <si>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</si>
  <si>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</si>
  <si>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</si>
  <si>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</si>
  <si>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</si>
  <si>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</si>
  <si>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</si>
  <si>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</si>
  <si>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</si>
  <si>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</si>
  <si>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</si>
  <si>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</si>
  <si>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</si>
  <si>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</si>
  <si>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</si>
  <si>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</si>
  <si>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</si>
  <si>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</si>
  <si>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</si>
  <si>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</si>
  <si>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</si>
  <si>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</si>
  <si>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</si>
  <si>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</si>
  <si>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</si>
  <si>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</si>
  <si>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</si>
  <si>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</si>
  <si>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</si>
  <si>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</si>
  <si>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</si>
  <si>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</si>
  <si>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</si>
  <si>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</si>
  <si>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</si>
  <si>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</si>
  <si>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</si>
  <si>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</si>
  <si>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</si>
  <si>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</si>
  <si>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</si>
  <si>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</si>
  <si>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</si>
  <si>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</si>
  <si>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</si>
  <si>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</si>
  <si>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</si>
  <si>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</si>
  <si>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</si>
  <si>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</si>
  <si>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</si>
  <si>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</si>
  <si>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</si>
  <si>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</si>
  <si>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</si>
  <si>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</si>
  <si>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</si>
  <si>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</si>
  <si>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</si>
  <si>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</si>
  <si>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</si>
  <si>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</si>
  <si>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</si>
  <si>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</si>
  <si>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</si>
  <si>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</si>
  <si>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</si>
  <si>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</si>
  <si>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</si>
  <si>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</si>
  <si>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</si>
  <si>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</si>
  <si>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</si>
  <si>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</si>
  <si>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</si>
  <si>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</si>
  <si>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</si>
  <si>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</si>
  <si>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</si>
  <si>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</si>
  <si>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</si>
  <si>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</si>
  <si>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</si>
  <si>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</si>
  <si>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</si>
  <si>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</si>
  <si>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</si>
  <si>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</si>
  <si>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</si>
  <si>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</si>
  <si>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</si>
  <si>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</si>
  <si>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</si>
  <si>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</si>
  <si>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</si>
  <si>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</si>
  <si>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</si>
  <si>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</si>
  <si>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</si>
  <si>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</si>
  <si>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</si>
  <si>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</si>
  <si>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</si>
  <si>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</si>
  <si>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</si>
  <si>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</si>
  <si>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</si>
  <si>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</si>
  <si>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</si>
  <si>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</si>
  <si>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</si>
  <si>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</si>
  <si>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</si>
  <si>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</si>
  <si>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</si>
  <si>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</si>
  <si>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</si>
  <si>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</si>
  <si>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</si>
  <si>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</si>
  <si>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</si>
  <si>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</si>
  <si>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</si>
  <si>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</si>
  <si>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</si>
  <si>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</si>
  <si>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</si>
  <si>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</si>
  <si>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</si>
  <si>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</si>
  <si>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</si>
  <si>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</si>
  <si>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</si>
  <si>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</si>
  <si>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</si>
  <si>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</si>
  <si>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</si>
  <si>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</si>
  <si>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</si>
  <si>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</si>
  <si>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</si>
  <si>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</si>
  <si>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</si>
  <si>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</si>
  <si>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</si>
  <si>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</si>
  <si>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</si>
  <si>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</si>
  <si>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</si>
  <si>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</si>
  <si>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</si>
  <si>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</si>
  <si>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</si>
  <si>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</si>
  <si>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</si>
  <si>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</si>
  <si>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</si>
  <si>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</si>
  <si>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</si>
  <si>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</si>
  <si>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</si>
  <si>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</si>
  <si>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</si>
  <si>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</si>
  <si>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</si>
  <si>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</si>
  <si>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</si>
  <si>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</si>
  <si>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</si>
  <si>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</si>
  <si>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</si>
  <si>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</si>
  <si>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</si>
  <si>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</si>
  <si>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</si>
  <si>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</si>
  <si>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</si>
  <si>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</si>
  <si>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</si>
  <si>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</si>
  <si>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</si>
  <si>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</si>
  <si>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</si>
  <si>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</si>
  <si>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</si>
  <si>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</si>
  <si>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</si>
  <si>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</si>
  <si>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</si>
  <si>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</si>
  <si>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</si>
  <si>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</si>
  <si>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</si>
  <si>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</si>
  <si>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</si>
  <si>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</si>
  <si>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</si>
  <si>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</si>
  <si>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</si>
  <si>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</si>
  <si>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</si>
  <si>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</si>
  <si>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</si>
  <si>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</si>
  <si>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</si>
  <si>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</si>
  <si>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</si>
  <si>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</si>
  <si>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</si>
  <si>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</si>
  <si>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</si>
  <si>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</si>
  <si>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</si>
  <si>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</si>
  <si>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</si>
  <si>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</si>
  <si>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</si>
  <si>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</si>
  <si>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</si>
  <si>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</si>
  <si>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</si>
  <si>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</si>
  <si>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</si>
  <si>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</si>
  <si>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</si>
  <si>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</si>
  <si>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</si>
  <si>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</si>
  <si>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</si>
  <si>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</si>
  <si>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</si>
  <si>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</si>
  <si>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</si>
  <si>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</si>
  <si>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</si>
  <si>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</si>
  <si>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</si>
  <si>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</si>
  <si>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</si>
  <si>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</si>
  <si>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</si>
  <si>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</si>
  <si>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</si>
  <si>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</si>
  <si>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</si>
  <si>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</si>
  <si>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</si>
  <si>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</si>
  <si>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</si>
  <si>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</si>
  <si>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</si>
  <si>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</si>
  <si>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</si>
  <si>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</si>
  <si>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</si>
  <si>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</si>
  <si>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</si>
  <si>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</si>
  <si>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</si>
  <si>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</si>
  <si>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</si>
  <si>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</si>
  <si>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</si>
  <si>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</si>
  <si>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</si>
  <si>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</si>
  <si>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</si>
  <si>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</si>
  <si>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</si>
  <si>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</si>
  <si>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</si>
  <si>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</si>
  <si>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</si>
  <si>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</si>
  <si>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</si>
  <si>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</si>
  <si>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</si>
  <si>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</si>
  <si>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</si>
  <si>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</si>
  <si>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</si>
  <si>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</si>
  <si>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</si>
  <si>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</si>
  <si>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</si>
  <si>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</si>
  <si>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</si>
  <si>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</si>
  <si>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</si>
  <si>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</si>
  <si>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</si>
  <si>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</si>
  <si>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</si>
  <si>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</si>
  <si>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</si>
  <si>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</si>
  <si>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</si>
  <si>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</si>
  <si>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</si>
  <si>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</si>
  <si>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</si>
  <si>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</si>
  <si>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</si>
  <si>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</si>
  <si>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</si>
  <si>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</si>
  <si>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</si>
  <si>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</si>
  <si>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</si>
  <si>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</si>
  <si>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</si>
  <si>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</si>
  <si>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</si>
  <si>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</si>
  <si>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</si>
  <si>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</si>
  <si>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</si>
  <si>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</si>
  <si>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</si>
  <si>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</si>
  <si>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</si>
  <si>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</si>
  <si>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</si>
  <si>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</si>
  <si>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</si>
  <si>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</si>
  <si>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</si>
  <si>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</si>
  <si>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</si>
  <si>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</si>
  <si>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</si>
  <si>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</si>
  <si>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</si>
  <si>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</si>
  <si>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</si>
  <si>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</si>
  <si>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</si>
  <si>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</si>
  <si>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</si>
  <si>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</si>
  <si>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</si>
  <si>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</si>
  <si>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</si>
  <si>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</si>
  <si>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</si>
  <si>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</si>
  <si>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</si>
  <si>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</si>
  <si>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</si>
  <si>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</si>
  <si>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</si>
  <si>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</si>
  <si>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</si>
  <si>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</si>
  <si>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</si>
  <si>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</si>
  <si>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</si>
  <si>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</si>
  <si>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</si>
  <si>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</si>
  <si>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</si>
  <si>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</si>
  <si>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</si>
  <si>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</si>
  <si>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</si>
  <si>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</si>
  <si>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</si>
  <si>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</si>
  <si>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</si>
  <si>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</si>
  <si>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</si>
  <si>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</si>
  <si>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</si>
  <si>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</si>
  <si>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</si>
  <si>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</si>
  <si>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</si>
  <si>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</si>
  <si>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</si>
  <si>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</si>
  <si>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</si>
  <si>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</si>
  <si>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</si>
  <si>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</si>
  <si>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</si>
  <si>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</si>
  <si>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</si>
  <si>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</si>
  <si>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</si>
  <si>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</si>
  <si>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</si>
  <si>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</si>
  <si>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</si>
  <si>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</si>
  <si>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</si>
  <si>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</si>
  <si>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</si>
  <si>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</si>
  <si>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</si>
  <si>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</si>
  <si>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</si>
  <si>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</si>
  <si>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</si>
  <si>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</si>
  <si>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</si>
  <si>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</si>
  <si>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</si>
  <si>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</si>
  <si>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</si>
  <si>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</si>
  <si>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</si>
  <si>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</si>
  <si>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</si>
  <si>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</si>
  <si>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</si>
  <si>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</si>
  <si>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</si>
  <si>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</si>
  <si>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</si>
  <si>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</si>
  <si>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</si>
  <si>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</si>
  <si>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</si>
  <si>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</si>
  <si>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</si>
  <si>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</si>
  <si>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</si>
  <si>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</si>
  <si>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</si>
  <si>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</si>
  <si>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</si>
  <si>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</si>
  <si>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</si>
  <si>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</si>
  <si>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</si>
  <si>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</si>
  <si>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</si>
  <si>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</si>
  <si>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</si>
  <si>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</si>
  <si>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</si>
  <si>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</si>
  <si>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</si>
  <si>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</si>
  <si>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</si>
  <si>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</si>
  <si>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</si>
  <si>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</si>
  <si>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</si>
  <si>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</si>
  <si>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</si>
  <si>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</si>
  <si>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</si>
  <si>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</si>
  <si>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</si>
  <si>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</si>
  <si>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</si>
  <si>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</si>
  <si>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</si>
  <si>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</si>
  <si>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</si>
  <si>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</si>
  <si>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</si>
  <si>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</si>
  <si>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</si>
  <si>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</si>
  <si>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</si>
  <si>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</si>
  <si>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</si>
  <si>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</si>
  <si>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</si>
  <si>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</si>
  <si>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</si>
  <si>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</si>
  <si>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</si>
  <si>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</si>
  <si>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</si>
  <si>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</si>
  <si>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</si>
  <si>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</si>
  <si>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</si>
  <si>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</si>
  <si>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</si>
  <si>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</si>
  <si>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</si>
  <si>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</si>
  <si>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</si>
  <si>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</si>
  <si>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</si>
  <si>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</si>
  <si>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</si>
  <si>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</si>
  <si>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</si>
  <si>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</si>
  <si>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</si>
  <si>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</si>
  <si>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</si>
  <si>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</si>
  <si>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</si>
  <si>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</si>
  <si>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</si>
  <si>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</si>
  <si>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</si>
  <si>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</si>
  <si>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</si>
  <si>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</si>
  <si>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</si>
  <si>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</si>
  <si>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</si>
  <si>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</si>
  <si>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</si>
  <si>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</si>
  <si>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</si>
  <si>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</si>
  <si>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</si>
  <si>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</si>
  <si>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</si>
  <si>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</si>
  <si>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</si>
  <si>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</si>
  <si>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</si>
  <si>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</si>
  <si>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</si>
  <si>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</si>
  <si>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</si>
  <si>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</si>
  <si>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</si>
  <si>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</si>
  <si>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</si>
  <si>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</si>
  <si>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</si>
  <si>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</si>
  <si>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</si>
  <si>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</si>
  <si>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</si>
  <si>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</si>
  <si>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</si>
  <si>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</si>
  <si>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</si>
  <si>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</si>
  <si>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</si>
  <si>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</si>
  <si>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</si>
  <si>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</si>
  <si>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</si>
  <si>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</si>
  <si>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</si>
  <si>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</si>
  <si>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</si>
  <si>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</si>
  <si>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</si>
  <si>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</si>
  <si>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</si>
  <si>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</si>
  <si>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</si>
  <si>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</si>
  <si>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</si>
  <si>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</si>
  <si>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</si>
  <si>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</si>
  <si>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</si>
  <si>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</si>
  <si>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</si>
  <si>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</si>
  <si>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</si>
  <si>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</si>
  <si>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</si>
  <si>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</si>
  <si>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</si>
  <si>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</si>
  <si>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</si>
  <si>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</si>
  <si>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</si>
  <si>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</si>
  <si>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</si>
  <si>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</si>
  <si>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</si>
  <si>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</si>
  <si>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</si>
  <si>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</si>
  <si>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</si>
  <si>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</si>
  <si>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</si>
  <si>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</si>
  <si>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</si>
  <si>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</si>
  <si>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</si>
  <si>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</si>
  <si>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</si>
  <si>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</si>
  <si>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</si>
  <si>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</si>
  <si>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</si>
  <si>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</si>
  <si>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</si>
  <si>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</si>
  <si>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</si>
  <si>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</si>
  <si>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</si>
  <si>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</si>
  <si>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</si>
  <si>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</si>
  <si>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</si>
  <si>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</si>
  <si>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</si>
  <si>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</si>
  <si>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</si>
  <si>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</si>
  <si>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</si>
  <si>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</si>
  <si>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</si>
  <si>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</si>
  <si>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</si>
  <si>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</si>
  <si>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</si>
  <si>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</si>
  <si>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</si>
  <si>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</si>
  <si>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</si>
  <si>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</si>
  <si>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</si>
  <si>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</si>
  <si>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</si>
  <si>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</si>
  <si>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</si>
  <si>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</si>
  <si>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</si>
  <si>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</si>
  <si>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</si>
  <si>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</si>
  <si>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</si>
  <si>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</si>
  <si>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</si>
  <si>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</si>
  <si>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</si>
  <si>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</si>
  <si>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</si>
  <si>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</si>
  <si>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</si>
  <si>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</si>
  <si>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</si>
  <si>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</si>
  <si>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</si>
  <si>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</si>
  <si>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</si>
  <si>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</si>
  <si>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</si>
  <si>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</si>
  <si>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</si>
  <si>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</si>
  <si>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</si>
  <si>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</si>
  <si>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</si>
  <si>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</si>
  <si>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</si>
  <si>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</si>
  <si>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</si>
  <si>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</si>
  <si>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</si>
  <si>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</si>
  <si>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</si>
  <si>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</si>
  <si>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</si>
  <si>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</si>
  <si>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</si>
  <si>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</si>
  <si>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</si>
  <si>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</si>
  <si>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</si>
  <si>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</si>
  <si>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</si>
  <si>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</si>
  <si>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</si>
  <si>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</si>
  <si>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</si>
  <si>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</si>
  <si>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</si>
  <si>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</si>
  <si>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</si>
  <si>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</si>
  <si>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</si>
  <si>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</si>
  <si>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</si>
  <si>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</si>
  <si>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</si>
  <si>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</si>
  <si>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</si>
  <si>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</si>
  <si>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</si>
  <si>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</si>
  <si>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</si>
  <si>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</si>
  <si>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</si>
  <si>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</si>
  <si>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</si>
  <si>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</si>
  <si>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</si>
  <si>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</si>
  <si>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</si>
  <si>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</si>
  <si>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</si>
  <si>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</si>
  <si>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</si>
  <si>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</si>
  <si>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</si>
  <si>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</si>
  <si>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</si>
  <si>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</si>
  <si>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</si>
  <si>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</si>
  <si>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</si>
  <si>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</si>
  <si>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</si>
  <si>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</si>
  <si>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</si>
  <si>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</si>
  <si>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</si>
  <si>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</si>
  <si>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</si>
  <si>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</si>
  <si>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</si>
  <si>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</si>
  <si>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</si>
  <si>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</si>
  <si>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</si>
  <si>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</si>
  <si>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</si>
  <si>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</si>
  <si>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</si>
  <si>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</si>
  <si>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</si>
  <si>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</si>
  <si>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</si>
  <si>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</si>
  <si>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</si>
  <si>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</si>
  <si>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</si>
  <si>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</si>
  <si>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</si>
  <si>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</si>
  <si>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</si>
  <si>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</si>
  <si>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</si>
  <si>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</si>
  <si>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</si>
  <si>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</si>
  <si>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</si>
  <si>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</si>
  <si>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</si>
  <si>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</si>
  <si>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</si>
  <si>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</si>
  <si>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</si>
  <si>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</si>
  <si>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</si>
  <si>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</si>
  <si>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</si>
  <si>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</si>
  <si>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</si>
  <si>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</si>
  <si>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</si>
  <si>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</si>
  <si>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</si>
  <si>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</si>
  <si>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</si>
  <si>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</si>
  <si>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</si>
  <si>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</si>
  <si>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</si>
  <si>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</si>
  <si>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</si>
  <si>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</si>
  <si>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</si>
  <si>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</si>
  <si>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</si>
  <si>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</si>
  <si>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</si>
  <si>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</si>
  <si>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</si>
  <si>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</si>
  <si>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</si>
  <si>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</si>
  <si>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</si>
  <si>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</si>
  <si>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</si>
  <si>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</si>
  <si>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</si>
  <si>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</si>
  <si>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</si>
  <si>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</si>
  <si>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</si>
  <si>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</si>
  <si>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</si>
  <si>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</si>
  <si>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</si>
  <si>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</si>
  <si>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</si>
  <si>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</si>
  <si>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</si>
  <si>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</si>
  <si>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</si>
  <si>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</si>
  <si>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</si>
  <si>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</si>
  <si>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</si>
  <si>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</si>
  <si>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</si>
  <si>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</si>
  <si>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</si>
  <si>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</si>
  <si>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</si>
  <si>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</si>
  <si>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</si>
  <si>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</si>
  <si>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</si>
  <si>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</si>
  <si>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</si>
  <si>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</si>
  <si>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</si>
  <si>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</si>
  <si>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</si>
  <si>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</si>
  <si>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</si>
  <si>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</si>
  <si>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</si>
  <si>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</si>
  <si>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</si>
  <si>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</si>
  <si>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</si>
  <si>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</si>
  <si>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</si>
  <si>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</si>
  <si>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</si>
  <si>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</si>
  <si>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</si>
  <si>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</si>
  <si>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</si>
  <si>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</si>
  <si>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</si>
  <si>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</si>
  <si>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</si>
  <si>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</si>
  <si>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</si>
  <si>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</si>
  <si>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</si>
  <si>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</si>
  <si>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</si>
  <si>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</si>
  <si>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</si>
  <si>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</si>
  <si>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</si>
  <si>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</si>
  <si>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</si>
  <si>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</si>
  <si>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</si>
  <si>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</si>
  <si>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</si>
  <si>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</si>
  <si>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</si>
  <si>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</si>
  <si>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</si>
  <si>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</si>
  <si>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</si>
  <si>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</si>
  <si>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</si>
  <si>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</si>
  <si>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</si>
  <si>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</si>
  <si>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</si>
  <si>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</si>
  <si>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</si>
  <si>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</si>
  <si>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</si>
  <si>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</si>
  <si>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</si>
  <si>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</si>
  <si>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</si>
  <si>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</si>
  <si>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</si>
  <si>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</si>
  <si>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</si>
  <si>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</si>
  <si>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</si>
  <si>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</si>
  <si>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</si>
  <si>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</si>
  <si>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</si>
  <si>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</si>
  <si>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</si>
  <si>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</si>
  <si>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</si>
  <si>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</si>
  <si>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</si>
  <si>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</si>
  <si>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</si>
  <si>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</si>
  <si>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</si>
  <si>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</si>
  <si>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</si>
  <si>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</si>
  <si>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</si>
  <si>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</si>
  <si>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</si>
  <si>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</si>
  <si>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</si>
  <si>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</si>
  <si>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</si>
  <si>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</si>
  <si>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</si>
  <si>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</si>
  <si>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</si>
  <si>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</si>
  <si>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</si>
  <si>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</si>
  <si>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</si>
  <si>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</si>
  <si>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</si>
  <si>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</si>
  <si>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</si>
  <si>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</si>
  <si>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</si>
  <si>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</si>
  <si>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</si>
  <si>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</si>
  <si>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</si>
  <si>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</si>
  <si>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</si>
  <si>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</si>
  <si>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</si>
  <si>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</si>
  <si>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</si>
  <si>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</si>
  <si>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</si>
  <si>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</si>
  <si>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</si>
  <si>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</si>
  <si>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</si>
  <si>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</si>
  <si>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</si>
  <si>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</si>
  <si>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</si>
  <si>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</si>
  <si>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</si>
  <si>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</si>
  <si>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</si>
  <si>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</si>
  <si>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</si>
  <si>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</si>
  <si>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</si>
  <si>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</si>
  <si>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</si>
  <si>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</si>
  <si>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</si>
  <si>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</si>
  <si>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</si>
  <si>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</si>
  <si>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</si>
  <si>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</si>
  <si>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</si>
  <si>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</si>
  <si>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</si>
  <si>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</si>
  <si>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</si>
  <si>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</si>
  <si>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</si>
  <si>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</si>
  <si>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</si>
  <si>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</si>
  <si>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</si>
  <si>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</si>
  <si>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</si>
  <si>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</si>
  <si>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</si>
  <si>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</si>
  <si>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</si>
  <si>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</si>
  <si>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</si>
  <si>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</si>
  <si>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</si>
  <si>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</si>
  <si>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</si>
  <si>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</si>
  <si>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</si>
  <si>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</si>
  <si>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</si>
  <si>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</si>
  <si>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</si>
  <si>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</si>
  <si>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</si>
  <si>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</si>
  <si>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</si>
  <si>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</si>
  <si>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</si>
  <si>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</si>
  <si>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</si>
  <si>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</si>
  <si>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</si>
  <si>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</si>
  <si>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</si>
  <si>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</si>
  <si>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</si>
  <si>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</si>
  <si>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</si>
  <si>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</si>
  <si>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</si>
  <si>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</si>
  <si>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</si>
  <si>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</si>
  <si>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</si>
  <si>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</si>
  <si>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</si>
  <si>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</si>
  <si>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</si>
  <si>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</si>
  <si>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</si>
  <si>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</si>
  <si>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</si>
  <si>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</si>
  <si>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</si>
  <si>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</si>
  <si>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</si>
  <si>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</si>
  <si>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</si>
  <si>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</si>
  <si>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</si>
  <si>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</si>
  <si>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</si>
  <si>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</si>
  <si>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</si>
  <si>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</si>
  <si>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</si>
  <si>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</si>
  <si>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</si>
  <si>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</si>
  <si>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</si>
  <si>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</si>
  <si>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</si>
  <si>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</si>
  <si>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</si>
  <si>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</si>
  <si>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</si>
  <si>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</si>
  <si>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</si>
  <si>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</si>
  <si>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</si>
  <si>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</si>
  <si>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</si>
  <si>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</si>
  <si>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</si>
  <si>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</si>
  <si>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</si>
  <si>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</si>
  <si>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</si>
  <si>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</si>
  <si>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</si>
  <si>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</si>
  <si>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</si>
  <si>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</si>
  <si>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</si>
  <si>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</si>
  <si>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</si>
  <si>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</si>
  <si>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</si>
  <si>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</si>
  <si>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</si>
  <si>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</si>
  <si>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</si>
  <si>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</si>
  <si>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</si>
  <si>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</si>
  <si>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</si>
  <si>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</si>
  <si>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</si>
  <si>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</si>
  <si>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</si>
  <si>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</si>
  <si>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</si>
  <si>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</si>
  <si>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</si>
  <si>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</si>
  <si>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</si>
  <si>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</si>
  <si>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</si>
  <si>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</si>
  <si>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</si>
  <si>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</si>
  <si>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</si>
  <si>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</si>
  <si>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</si>
  <si>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</si>
  <si>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</si>
  <si>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</si>
  <si>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</si>
  <si>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</si>
  <si>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</si>
  <si>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</si>
  <si>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</si>
  <si>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</si>
  <si>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</si>
  <si>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</si>
  <si>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</si>
  <si>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</si>
  <si>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</si>
  <si>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</si>
  <si>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</si>
  <si>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</si>
  <si>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</si>
  <si>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</si>
  <si>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</si>
  <si>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</si>
  <si>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</si>
  <si>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</si>
  <si>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</si>
  <si>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</si>
  <si>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</si>
  <si>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</si>
  <si>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</si>
  <si>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</si>
  <si>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</si>
  <si>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</si>
  <si>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</si>
  <si>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</si>
  <si>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</si>
  <si>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</si>
  <si>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</si>
  <si>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</si>
  <si>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</si>
  <si>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</si>
  <si>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</si>
  <si>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</si>
  <si>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</si>
  <si>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</si>
  <si>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</si>
  <si>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</si>
  <si>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</si>
  <si>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</si>
  <si>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</si>
  <si>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</si>
  <si>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</si>
  <si>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</si>
  <si>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</si>
  <si>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</si>
  <si>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</si>
  <si>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</si>
  <si>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</si>
  <si>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</si>
  <si>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</si>
  <si>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</si>
  <si>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</si>
  <si>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</si>
  <si>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</si>
  <si>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</si>
  <si>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</si>
  <si>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</si>
  <si>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</si>
  <si>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</si>
  <si>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</si>
  <si>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</si>
  <si>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</si>
  <si>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</si>
  <si>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</si>
  <si>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</si>
  <si>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</si>
  <si>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</si>
  <si>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</si>
  <si>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</si>
  <si>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</si>
  <si>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</si>
  <si>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</si>
  <si>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</si>
  <si>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</si>
  <si>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</si>
  <si>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</si>
  <si>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</si>
  <si>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</si>
  <si>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</si>
  <si>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</si>
  <si>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</si>
  <si>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</si>
  <si>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</si>
  <si>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</si>
  <si>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</si>
  <si>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</si>
  <si>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</si>
  <si>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</si>
  <si>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</si>
  <si>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</si>
  <si>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</si>
  <si>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</si>
  <si>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</si>
  <si>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</si>
  <si>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</si>
  <si>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</si>
  <si>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</si>
  <si>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</si>
  <si>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</si>
  <si>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</si>
  <si>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</si>
  <si>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</si>
  <si>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</si>
  <si>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</si>
  <si>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</si>
  <si>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</si>
  <si>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</si>
  <si>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</si>
  <si>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</si>
  <si>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</si>
  <si>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</si>
  <si>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</si>
  <si>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</si>
  <si>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</si>
  <si>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</si>
  <si>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</si>
  <si>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</si>
  <si>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</si>
  <si>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</si>
  <si>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</si>
  <si>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</si>
  <si>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</si>
  <si>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</si>
  <si>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</si>
  <si>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</si>
  <si>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</si>
  <si>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</si>
  <si>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</si>
  <si>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</si>
  <si>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</si>
  <si>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</si>
  <si>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</si>
  <si>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</si>
  <si>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</si>
  <si>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</si>
  <si>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</si>
  <si>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</si>
  <si>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</si>
  <si>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</si>
  <si>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</si>
  <si>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</si>
  <si>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</si>
  <si>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</si>
  <si>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</si>
  <si>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</si>
  <si>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</si>
  <si>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</si>
  <si>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</si>
  <si>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</si>
  <si>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</si>
  <si>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</si>
  <si>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</si>
  <si>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</si>
  <si>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</si>
  <si>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</si>
  <si>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</si>
  <si>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</si>
  <si>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</si>
  <si>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</si>
  <si>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</si>
  <si>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</si>
  <si>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</si>
  <si>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</si>
  <si>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</si>
  <si>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</si>
  <si>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</si>
  <si>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</si>
  <si>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</si>
  <si>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</si>
  <si>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</si>
  <si>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</si>
  <si>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</si>
  <si>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</si>
  <si>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</si>
  <si>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</si>
  <si>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</si>
  <si>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</si>
  <si>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</si>
  <si>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</si>
  <si>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</si>
  <si>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</si>
  <si>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</si>
  <si>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</si>
  <si>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</si>
  <si>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</si>
  <si>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</si>
  <si>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</si>
  <si>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</si>
  <si>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</si>
  <si>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</si>
  <si>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</si>
  <si>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</si>
  <si>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</si>
  <si>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</si>
  <si>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</si>
  <si>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</si>
  <si>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</si>
  <si>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</si>
  <si>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</si>
  <si>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</si>
  <si>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</si>
  <si>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</si>
  <si>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</si>
  <si>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</si>
  <si>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</si>
  <si>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</si>
  <si>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</si>
  <si>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</si>
  <si>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</si>
  <si>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</si>
  <si>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</si>
  <si>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</si>
  <si>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</si>
  <si>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</si>
  <si>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</si>
  <si>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</si>
  <si>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</si>
  <si>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</si>
  <si>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</si>
  <si>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</si>
  <si>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</si>
  <si>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</si>
  <si>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</si>
  <si>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</si>
  <si>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</si>
  <si>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</si>
  <si>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</si>
  <si>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</si>
  <si>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</si>
  <si>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</si>
  <si>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</si>
  <si>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</si>
  <si>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</si>
  <si>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</si>
  <si>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</si>
  <si>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</si>
  <si>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</si>
  <si>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</si>
  <si>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</si>
  <si>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</si>
  <si>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</si>
  <si>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</si>
  <si>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</si>
  <si>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</si>
  <si>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</si>
  <si>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</si>
  <si>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</si>
  <si>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</si>
  <si>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</si>
  <si>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</si>
  <si>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</si>
  <si>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</si>
  <si>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</si>
  <si>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</si>
  <si>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</si>
  <si>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</si>
  <si>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</si>
  <si>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</si>
  <si>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</si>
  <si>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</si>
  <si>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</si>
  <si>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</si>
  <si>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</si>
  <si>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</si>
  <si>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</si>
  <si>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</si>
  <si>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</si>
  <si>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</si>
  <si>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</si>
  <si>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</si>
  <si>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</si>
  <si>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</si>
  <si>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</si>
  <si>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</si>
  <si>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</si>
  <si>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</si>
  <si>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</si>
  <si>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</si>
  <si>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</si>
  <si>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</si>
  <si>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</si>
  <si>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</si>
  <si>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</si>
  <si>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</si>
  <si>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</si>
  <si>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</si>
  <si>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</si>
  <si>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</si>
  <si>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</si>
  <si>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</si>
  <si>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</si>
  <si>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</si>
  <si>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</si>
  <si>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</si>
  <si>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</si>
  <si>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</si>
  <si>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</si>
  <si>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</si>
  <si>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</si>
  <si>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</si>
  <si>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</si>
  <si>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</si>
  <si>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</si>
  <si>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</si>
  <si>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</si>
  <si>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</si>
  <si>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</si>
  <si>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</si>
  <si>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</si>
  <si>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</si>
  <si>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</si>
  <si>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</si>
  <si>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</si>
  <si>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</si>
  <si>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</si>
  <si>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</si>
  <si>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</si>
  <si>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</si>
  <si>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</si>
  <si>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</si>
  <si>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</si>
  <si>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</si>
  <si>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</si>
  <si>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</si>
  <si>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</si>
  <si>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</si>
  <si>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</si>
  <si>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</si>
  <si>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</si>
  <si>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</si>
  <si>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</si>
  <si>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</si>
  <si>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</si>
  <si>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</si>
  <si>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</si>
  <si>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</si>
  <si>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</si>
  <si>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</si>
  <si>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</si>
  <si>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</si>
  <si>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</si>
  <si>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</si>
  <si>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</si>
  <si>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</si>
  <si>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</si>
  <si>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</si>
  <si>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</si>
  <si>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</si>
  <si>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</si>
  <si>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</si>
  <si>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</si>
  <si>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</si>
  <si>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</si>
  <si>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</si>
  <si>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</si>
  <si>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</si>
  <si>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</si>
  <si>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</si>
  <si>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</si>
  <si>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</si>
  <si>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</si>
  <si>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</si>
  <si>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</si>
  <si>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</si>
  <si>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</si>
  <si>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</si>
  <si>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</si>
  <si>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</si>
  <si>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</si>
  <si>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</si>
  <si>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</si>
  <si>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</si>
  <si>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</si>
  <si>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</si>
  <si>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</si>
  <si>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</si>
  <si>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</si>
  <si>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</si>
  <si>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</si>
  <si>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</si>
  <si>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</si>
  <si>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</si>
  <si>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</si>
  <si>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</si>
  <si>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</si>
  <si>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</si>
  <si>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</si>
  <si>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</si>
  <si>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</si>
  <si>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</si>
  <si>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</si>
  <si>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</si>
  <si>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</si>
  <si>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</si>
  <si>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</si>
  <si>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</si>
  <si>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</si>
  <si>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</si>
  <si>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</si>
  <si>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</si>
  <si>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</si>
  <si>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</si>
  <si>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</si>
  <si>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</si>
  <si>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</si>
  <si>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</si>
  <si>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</si>
  <si>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</si>
  <si>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</si>
  <si>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</si>
  <si>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</si>
  <si>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</si>
  <si>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</si>
  <si>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</si>
  <si>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</si>
  <si>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</si>
  <si>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</si>
  <si>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</si>
  <si>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</si>
  <si>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</si>
  <si>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</si>
  <si>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</si>
  <si>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</si>
  <si>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</si>
  <si>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</si>
  <si>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</si>
  <si>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</si>
  <si>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</si>
  <si>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</si>
  <si>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</si>
  <si>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</si>
  <si>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</si>
  <si>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</si>
  <si>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</si>
  <si>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</si>
  <si>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</si>
  <si>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</si>
  <si>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</si>
  <si>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</si>
  <si>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</si>
  <si>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</si>
  <si>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</si>
  <si>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</si>
  <si>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</si>
  <si>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</si>
  <si>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</si>
  <si>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</si>
  <si>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</si>
  <si>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</si>
  <si>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</si>
  <si>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</si>
  <si>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</si>
  <si>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</si>
  <si>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</si>
  <si>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</si>
  <si>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</si>
  <si>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</si>
  <si>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</si>
  <si>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</si>
  <si>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</si>
  <si>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</si>
  <si>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</si>
  <si>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</si>
  <si>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</si>
  <si>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</si>
  <si>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</si>
  <si>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</si>
  <si>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</si>
  <si>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</si>
  <si>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</si>
  <si>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</si>
  <si>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</si>
  <si>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</si>
  <si>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</si>
  <si>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</si>
  <si>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</si>
  <si>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</si>
  <si>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</si>
  <si>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</si>
  <si>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</si>
  <si>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</si>
  <si>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</si>
  <si>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</si>
  <si>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</si>
  <si>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</si>
  <si>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</si>
  <si>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</si>
  <si>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</si>
  <si>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</si>
  <si>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</si>
  <si>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</si>
  <si>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</si>
  <si>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</si>
  <si>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</si>
  <si>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</si>
  <si>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</si>
  <si>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</si>
  <si>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</si>
  <si>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</si>
  <si>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</si>
  <si>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</si>
  <si>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</si>
  <si>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</si>
  <si>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</si>
  <si>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</si>
  <si>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</si>
  <si>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</si>
  <si>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</si>
  <si>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</si>
  <si>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</si>
  <si>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</si>
  <si>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</si>
  <si>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</si>
  <si>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</si>
  <si>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</si>
  <si>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</si>
  <si>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</si>
  <si>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</si>
  <si>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</si>
  <si>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</si>
  <si>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</si>
  <si>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</si>
  <si>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</si>
  <si>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</si>
  <si>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</si>
  <si>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</si>
  <si>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</si>
  <si>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</si>
  <si>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</si>
  <si>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</si>
  <si>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</si>
  <si>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</si>
  <si>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</si>
  <si>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</si>
  <si>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</si>
  <si>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</si>
  <si>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</si>
  <si>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</si>
  <si>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</si>
  <si>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</si>
  <si>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</si>
  <si>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</si>
  <si>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</si>
  <si>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</si>
  <si>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</si>
  <si>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</si>
  <si>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</si>
  <si>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</si>
  <si>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</si>
  <si>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</si>
  <si>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</si>
  <si>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</si>
  <si>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</si>
  <si>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</si>
  <si>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</si>
  <si>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</si>
  <si>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</si>
  <si>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</si>
  <si>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</si>
  <si>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</si>
  <si>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</si>
  <si>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</si>
  <si>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</si>
  <si>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</si>
  <si>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</si>
  <si>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</si>
  <si>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</si>
  <si>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</si>
  <si>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</si>
  <si>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</si>
  <si>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</si>
  <si>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</si>
  <si>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</si>
  <si>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</si>
  <si>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</si>
  <si>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</si>
  <si>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</si>
  <si>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</si>
  <si>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</si>
  <si>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</si>
  <si>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</si>
  <si>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</si>
  <si>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</si>
  <si>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</si>
  <si>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</si>
  <si>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</si>
  <si>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</si>
  <si>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</si>
  <si>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</si>
  <si>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</si>
  <si>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</si>
  <si>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</si>
  <si>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</si>
  <si>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</si>
  <si>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</si>
  <si>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</si>
  <si>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</si>
  <si>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</si>
  <si>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</si>
  <si>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</si>
  <si>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</si>
  <si>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</si>
  <si>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</si>
  <si>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</si>
  <si>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</si>
  <si>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</si>
  <si>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</si>
  <si>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</si>
  <si>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</si>
  <si>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</si>
  <si>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</si>
  <si>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</si>
  <si>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</si>
  <si>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</si>
  <si>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</si>
  <si>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</si>
  <si>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</si>
  <si>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</si>
  <si>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</si>
  <si>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</si>
  <si>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</si>
  <si>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</si>
  <si>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</si>
  <si>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</si>
  <si>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</si>
  <si>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</si>
  <si>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</si>
  <si>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</si>
  <si>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</si>
  <si>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</si>
  <si>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</si>
  <si>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</si>
  <si>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</si>
  <si>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</si>
  <si>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</si>
  <si>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</si>
  <si>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</si>
  <si>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</si>
  <si>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</si>
  <si>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</si>
  <si>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</si>
  <si>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</si>
  <si>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</si>
  <si>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</si>
  <si>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</si>
  <si>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</si>
  <si>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</si>
  <si>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</si>
  <si>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</si>
  <si>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</si>
  <si>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</si>
  <si>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</si>
  <si>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</si>
  <si>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</si>
  <si>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</si>
  <si>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</si>
  <si>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</si>
  <si>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</si>
  <si>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</si>
  <si>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</si>
  <si>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</si>
  <si>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</si>
  <si>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</si>
  <si>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</si>
  <si>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</si>
  <si>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</si>
  <si>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</si>
  <si>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</si>
  <si>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</si>
  <si>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</si>
  <si>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</si>
  <si>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</si>
  <si>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</si>
  <si>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</si>
  <si>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</si>
  <si>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</si>
  <si>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</si>
  <si>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</si>
  <si>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</si>
  <si>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</si>
  <si>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</si>
  <si>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</si>
  <si>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</si>
  <si>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</si>
  <si>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</si>
  <si>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</si>
  <si>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</si>
  <si>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</si>
  <si>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</si>
  <si>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</si>
  <si>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</si>
  <si>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</si>
  <si>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</si>
  <si>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</si>
  <si>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</si>
  <si>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</si>
  <si>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</si>
  <si>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</si>
  <si>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</si>
  <si>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</si>
  <si>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</si>
  <si>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</si>
  <si>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</si>
  <si>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</si>
  <si>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</si>
  <si>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</si>
  <si>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</si>
  <si>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</si>
  <si>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</si>
  <si>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</si>
  <si>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</si>
  <si>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</si>
  <si>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</si>
  <si>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</si>
  <si>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</si>
  <si>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</si>
  <si>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</si>
  <si>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</si>
  <si>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</si>
  <si>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</si>
  <si>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</si>
  <si>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</si>
  <si>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</si>
  <si>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</si>
  <si>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</si>
  <si>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</si>
  <si>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</si>
  <si>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</si>
  <si>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</si>
  <si>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</si>
  <si>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</si>
  <si>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</si>
  <si>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</si>
  <si>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</si>
  <si>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</si>
  <si>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</si>
  <si>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</si>
  <si>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</si>
  <si>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</si>
  <si>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</si>
  <si>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</si>
  <si>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</si>
  <si>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</si>
  <si>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</si>
  <si>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</si>
  <si>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</si>
  <si>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</si>
  <si>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</si>
  <si>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</si>
  <si>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</si>
  <si>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</si>
  <si>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</si>
  <si>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</si>
  <si>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</si>
  <si>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</si>
  <si>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</si>
  <si>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</si>
  <si>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</si>
  <si>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</si>
  <si>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</si>
  <si>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</si>
  <si>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</si>
  <si>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</si>
  <si>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</si>
  <si>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</si>
  <si>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</si>
  <si>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</si>
  <si>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</si>
  <si>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</si>
  <si>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</si>
  <si>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</si>
  <si>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</si>
  <si>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</si>
  <si>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</si>
  <si>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</si>
  <si>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</si>
  <si>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</si>
  <si>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</si>
  <si>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</si>
  <si>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</si>
  <si>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</si>
  <si>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</si>
  <si>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</si>
  <si>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</si>
  <si>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</si>
  <si>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</si>
  <si>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</si>
  <si>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</si>
  <si>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</si>
  <si>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</si>
  <si>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</si>
  <si>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</si>
  <si>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</si>
  <si>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</si>
  <si>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</si>
  <si>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</si>
  <si>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</si>
  <si>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</si>
  <si>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</si>
  <si>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</si>
  <si>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</si>
  <si>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</si>
  <si>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</si>
  <si>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</si>
  <si>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</si>
  <si>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</si>
  <si>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</si>
  <si>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</si>
  <si>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</si>
  <si>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</si>
  <si>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</si>
  <si>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</si>
  <si>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</si>
  <si>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</si>
  <si>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</si>
  <si>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</si>
  <si>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</si>
  <si>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</si>
  <si>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</si>
  <si>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</si>
  <si>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</si>
  <si>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</si>
  <si>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</si>
  <si>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</si>
  <si>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</si>
  <si>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</si>
  <si>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</si>
  <si>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</si>
  <si>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</si>
  <si>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</si>
  <si>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</si>
  <si>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</si>
  <si>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</si>
  <si>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</si>
  <si>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</si>
  <si>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</si>
  <si>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</si>
  <si>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</si>
  <si>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</si>
  <si>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</si>
  <si>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</si>
  <si>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</si>
  <si>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</si>
  <si>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</si>
  <si>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</si>
  <si>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</si>
  <si>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</si>
  <si>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</si>
  <si>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</si>
  <si>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</si>
  <si>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</si>
  <si>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</si>
  <si>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</si>
  <si>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</si>
  <si>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</si>
  <si>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</si>
  <si>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</si>
  <si>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</si>
  <si>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</si>
  <si>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</si>
  <si>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</si>
  <si>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</si>
  <si>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</si>
  <si>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</si>
  <si>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</si>
  <si>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</si>
  <si>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</si>
  <si>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</si>
  <si>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</si>
  <si>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</si>
  <si>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</si>
  <si>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</si>
  <si>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</si>
  <si>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</si>
  <si>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</si>
  <si>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</si>
  <si>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</si>
  <si>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</si>
  <si>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</si>
  <si>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</si>
  <si>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</si>
  <si>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</si>
  <si>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</si>
  <si>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</si>
  <si>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</si>
  <si>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</si>
  <si>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</si>
  <si>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</si>
  <si>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</si>
  <si>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</si>
  <si>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</si>
  <si>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</si>
  <si>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</si>
  <si>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</si>
  <si>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</si>
  <si>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</si>
  <si>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</si>
  <si>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</si>
  <si>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</si>
  <si>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</si>
  <si>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</si>
  <si>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</si>
  <si>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</si>
  <si>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</si>
  <si>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</si>
  <si>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</si>
  <si>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</si>
  <si>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</si>
  <si>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</si>
  <si>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</si>
  <si>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</si>
  <si>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</si>
  <si>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</si>
  <si>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</si>
  <si>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</si>
  <si>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</si>
  <si>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</si>
  <si>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</si>
  <si>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</si>
  <si>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</si>
  <si>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</si>
  <si>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</si>
  <si>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</si>
  <si>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</si>
  <si>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</si>
  <si>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</si>
  <si>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</si>
  <si>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</si>
  <si>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</si>
  <si>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</si>
  <si>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</si>
  <si>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</si>
  <si>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</si>
  <si>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</si>
  <si>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</si>
  <si>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</si>
  <si>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</si>
  <si>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</si>
  <si>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</si>
  <si>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</si>
  <si>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</si>
  <si>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</si>
  <si>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</si>
  <si>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</si>
  <si>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</si>
  <si>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</si>
  <si>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</si>
  <si>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</si>
  <si>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</si>
  <si>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</si>
  <si>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</si>
  <si>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</si>
  <si>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</si>
  <si>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</si>
  <si>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</si>
  <si>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</si>
  <si>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</si>
  <si>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</si>
  <si>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</si>
  <si>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</si>
  <si>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</si>
  <si>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</si>
  <si>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</si>
  <si>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</si>
  <si>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</si>
  <si>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</si>
  <si>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</si>
  <si>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</si>
  <si>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</si>
  <si>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</si>
  <si>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</si>
  <si>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</si>
  <si>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</si>
  <si>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</si>
  <si>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</si>
  <si>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</si>
  <si>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</si>
  <si>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</si>
  <si>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</si>
  <si>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</si>
  <si>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</si>
  <si>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</si>
  <si>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</si>
  <si>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</si>
  <si>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</si>
  <si>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</si>
  <si>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</si>
  <si>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</si>
  <si>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</si>
  <si>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</si>
  <si>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</si>
  <si>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</si>
  <si>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</si>
  <si>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</si>
  <si>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</si>
  <si>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</si>
  <si>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</si>
  <si>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</si>
  <si>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</si>
  <si>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</si>
  <si>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</si>
  <si>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</si>
  <si>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</si>
  <si>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</si>
  <si>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</si>
  <si>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</si>
  <si>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</si>
  <si>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</si>
  <si>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</si>
  <si>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</si>
  <si>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</si>
  <si>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</si>
  <si>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</si>
  <si>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</si>
  <si>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</si>
  <si>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</si>
  <si>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</si>
  <si>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</si>
  <si>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</si>
  <si>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</si>
  <si>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</si>
  <si>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</si>
  <si>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</si>
  <si>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</si>
  <si>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</si>
  <si>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</si>
  <si>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</si>
  <si>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</si>
  <si>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</si>
  <si>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</si>
  <si>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</si>
  <si>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</si>
  <si>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</si>
  <si>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</si>
  <si>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</si>
  <si>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</si>
  <si>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</si>
  <si>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</si>
  <si>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</si>
  <si>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</si>
  <si>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</si>
  <si>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</si>
  <si>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</si>
  <si>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</si>
  <si>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</si>
  <si>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</si>
  <si>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</si>
  <si>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</si>
  <si>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</si>
  <si>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</si>
  <si>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</si>
  <si>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</si>
  <si>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</si>
  <si>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</si>
  <si>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</si>
  <si>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</si>
  <si>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</si>
  <si>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</si>
  <si>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</si>
  <si>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</si>
  <si>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</si>
  <si>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</si>
  <si>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</si>
  <si>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</si>
  <si>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</si>
  <si>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</si>
  <si>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</si>
  <si>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</si>
  <si>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</si>
  <si>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</si>
  <si>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</si>
  <si>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</si>
  <si>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</si>
  <si>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</si>
  <si>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</si>
  <si>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</si>
  <si>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</si>
  <si>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</si>
  <si>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</si>
  <si>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</si>
  <si>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</si>
  <si>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</si>
  <si>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</si>
  <si>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</si>
  <si>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</si>
  <si>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</si>
  <si>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</si>
  <si>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</si>
  <si>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</si>
  <si>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</si>
  <si>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</si>
  <si>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</si>
  <si>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</si>
  <si>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</si>
  <si>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</si>
  <si>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</si>
  <si>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</si>
  <si>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</si>
  <si>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</si>
  <si>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</si>
  <si>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</si>
  <si>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</si>
  <si>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</si>
  <si>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</si>
  <si>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</si>
  <si>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</si>
  <si>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</si>
  <si>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</si>
  <si>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</si>
  <si>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</si>
  <si>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</si>
  <si>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</si>
  <si>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</si>
  <si>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</si>
  <si>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</si>
  <si>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</si>
  <si>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</si>
  <si>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</si>
  <si>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</si>
  <si>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</si>
  <si>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</si>
  <si>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</si>
  <si>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</si>
  <si>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</si>
  <si>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</si>
  <si>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</si>
  <si>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</si>
  <si>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</si>
  <si>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</si>
  <si>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</si>
  <si>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</si>
  <si>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</si>
  <si>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</si>
  <si>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</si>
  <si>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</si>
  <si>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</si>
  <si>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</si>
  <si>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</si>
  <si>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</si>
  <si>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</si>
  <si>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</si>
  <si>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</si>
  <si>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</si>
  <si>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</si>
  <si>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</si>
  <si>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</si>
  <si>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</si>
  <si>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</si>
  <si>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</si>
  <si>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</si>
  <si>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</si>
  <si>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</si>
  <si>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</si>
  <si>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</si>
  <si>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</si>
  <si>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</si>
  <si>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</si>
  <si>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</si>
  <si>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</si>
  <si>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</si>
  <si>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</si>
  <si>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</si>
  <si>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</si>
  <si>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</si>
  <si>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</si>
  <si>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</si>
  <si>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</si>
  <si>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</si>
  <si>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</si>
  <si>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</si>
  <si>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</si>
  <si>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</si>
  <si>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</si>
  <si>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</si>
  <si>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</si>
  <si>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</si>
  <si>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</si>
  <si>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</si>
  <si>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</si>
  <si>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</si>
  <si>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</si>
  <si>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</si>
  <si>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</si>
  <si>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</si>
  <si>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</si>
  <si>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</si>
  <si>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</si>
  <si>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</si>
  <si>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</si>
  <si>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</si>
  <si>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</si>
  <si>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</si>
  <si>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</si>
  <si>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</si>
  <si>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</si>
  <si>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</si>
  <si>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</si>
  <si>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</si>
  <si>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</si>
  <si>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</si>
  <si>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</si>
  <si>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</si>
  <si>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</si>
  <si>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</si>
  <si>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</si>
  <si>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</si>
  <si>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</si>
  <si>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</si>
  <si>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</si>
  <si>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</si>
  <si>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</si>
  <si>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</si>
  <si>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</si>
  <si>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</si>
  <si>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</si>
  <si>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</si>
  <si>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</si>
  <si>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</si>
  <si>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</si>
  <si>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</si>
  <si>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</si>
  <si>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</si>
  <si>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</si>
  <si>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</si>
  <si>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</si>
  <si>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</si>
  <si>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</si>
  <si>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</si>
  <si>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</si>
  <si>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</si>
  <si>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</si>
  <si>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</si>
  <si>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</si>
  <si>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</si>
  <si>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</si>
  <si>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</si>
  <si>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</si>
  <si>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</si>
  <si>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</si>
  <si>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</si>
  <si>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</si>
  <si>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</si>
  <si>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</si>
  <si>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</si>
  <si>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</si>
  <si>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</si>
  <si>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</si>
  <si>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</si>
  <si>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</si>
  <si>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</si>
  <si>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</si>
  <si>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</si>
  <si>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</si>
  <si>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</si>
  <si>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</si>
  <si>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</si>
  <si>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</si>
  <si>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</si>
  <si>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</si>
  <si>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</si>
  <si>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</si>
  <si>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</si>
  <si>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</si>
  <si>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</si>
  <si>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</si>
  <si>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</si>
  <si>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</si>
  <si>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</si>
  <si>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</si>
  <si>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</si>
  <si>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</si>
  <si>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</si>
  <si>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</si>
  <si>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</si>
  <si>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</si>
  <si>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</si>
  <si>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</si>
  <si>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</si>
  <si>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</si>
  <si>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</si>
  <si>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</si>
  <si>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</si>
  <si>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</si>
  <si>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</si>
  <si>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</si>
  <si>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</si>
  <si>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</si>
  <si>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</si>
  <si>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</si>
  <si>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</si>
  <si>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</si>
  <si>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</si>
  <si>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</si>
  <si>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</si>
  <si>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</si>
  <si>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</si>
  <si>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</si>
  <si>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</si>
  <si>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</si>
  <si>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</si>
  <si>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</si>
  <si>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</si>
  <si>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</si>
  <si>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</si>
  <si>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</si>
  <si>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</si>
  <si>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</si>
  <si>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</si>
  <si>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</si>
  <si>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</si>
  <si>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</si>
  <si>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</si>
  <si>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</si>
  <si>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</si>
  <si>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</si>
  <si>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</si>
  <si>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</si>
  <si>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</si>
  <si>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</si>
  <si>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</si>
  <si>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</si>
  <si>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</si>
  <si>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</si>
  <si>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</si>
  <si>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</si>
  <si>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</si>
  <si>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</si>
  <si>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</si>
  <si>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</si>
  <si>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</si>
  <si>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</si>
  <si>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</si>
  <si>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</si>
  <si>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</si>
  <si>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</si>
  <si>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</si>
  <si>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</si>
  <si>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</si>
  <si>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</si>
  <si>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</si>
  <si>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</si>
  <si>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</si>
  <si>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</si>
  <si>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</si>
  <si>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</si>
  <si>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</si>
  <si>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</si>
  <si>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</si>
  <si>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</si>
  <si>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</si>
  <si>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</si>
  <si>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</si>
  <si>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</si>
  <si>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</si>
  <si>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</si>
  <si>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</si>
  <si>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</si>
  <si>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</si>
  <si>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</si>
  <si>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</si>
  <si>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</si>
  <si>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</si>
  <si>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</si>
  <si>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</si>
  <si>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</si>
  <si>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</si>
  <si>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</si>
  <si>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</si>
  <si>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</si>
  <si>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</si>
  <si>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</si>
  <si>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</si>
  <si>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</si>
  <si>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</si>
  <si>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</si>
  <si>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</si>
  <si>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</si>
  <si>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</si>
  <si>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</si>
  <si>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</si>
  <si>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</si>
  <si>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</si>
  <si>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</si>
  <si>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</si>
  <si>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</si>
  <si>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</si>
  <si>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</si>
  <si>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</si>
  <si>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</si>
  <si>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</si>
  <si>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</si>
  <si>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</si>
  <si>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</si>
  <si>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</si>
  <si>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</si>
  <si>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</si>
  <si>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</si>
  <si>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</si>
  <si>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</si>
  <si>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</si>
  <si>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</si>
  <si>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</si>
  <si>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</si>
  <si>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</si>
  <si>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</si>
  <si>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</si>
  <si>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</si>
  <si>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</si>
  <si>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</si>
  <si>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</si>
  <si>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</si>
  <si>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</si>
  <si>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</si>
  <si>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</si>
  <si>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</si>
  <si>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</si>
  <si>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</si>
  <si>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</si>
  <si>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</si>
  <si>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</si>
  <si>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</si>
  <si>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</si>
  <si>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</si>
  <si>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</si>
  <si>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</si>
  <si>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</si>
  <si>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</si>
  <si>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</si>
  <si>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</si>
  <si>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</si>
  <si>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</si>
  <si>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</si>
  <si>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</si>
  <si>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</si>
  <si>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</si>
  <si>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</si>
  <si>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</si>
  <si>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</si>
  <si>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</si>
  <si>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</si>
  <si>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</si>
  <si>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</si>
  <si>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</si>
  <si>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</si>
  <si>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</si>
  <si>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</si>
  <si>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</si>
  <si>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</si>
  <si>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</si>
  <si>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</si>
  <si>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</si>
  <si>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</si>
  <si>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</si>
  <si>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</si>
  <si>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</si>
  <si>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</si>
  <si>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</si>
  <si>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</si>
  <si>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</si>
  <si>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</si>
  <si>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</si>
  <si>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</si>
  <si>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</si>
  <si>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</si>
  <si>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</si>
  <si>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</si>
  <si>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</si>
  <si>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</si>
  <si>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</si>
  <si>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</si>
  <si>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</si>
  <si>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</si>
  <si>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</si>
  <si>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</si>
  <si>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</si>
  <si>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</si>
  <si>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</si>
  <si>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</si>
  <si>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</si>
  <si>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</si>
  <si>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</si>
  <si>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</si>
  <si>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</si>
  <si>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</si>
  <si>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</si>
  <si>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</si>
  <si>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</si>
  <si>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</si>
  <si>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</si>
  <si>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</si>
  <si>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</si>
  <si>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</si>
  <si>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</si>
  <si>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</si>
  <si>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</si>
  <si>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</si>
  <si>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</si>
  <si>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</si>
  <si>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</si>
  <si>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</si>
  <si>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</si>
  <si>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</si>
  <si>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</si>
  <si>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</si>
  <si>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</si>
  <si>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</si>
  <si>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</si>
  <si>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</si>
  <si>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</si>
  <si>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</si>
  <si>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</si>
  <si>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</si>
  <si>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</si>
  <si>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</si>
  <si>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</si>
  <si>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</si>
  <si>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</si>
  <si>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</si>
  <si>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</si>
  <si>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</si>
  <si>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</si>
  <si>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</si>
  <si>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</si>
  <si>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</si>
  <si>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</si>
  <si>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</si>
  <si>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</si>
  <si>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</si>
  <si>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</si>
  <si>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</si>
  <si>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</si>
  <si>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</si>
  <si>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</si>
  <si>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</si>
  <si>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</si>
  <si>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</si>
  <si>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</si>
  <si>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</si>
  <si>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</si>
  <si>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</si>
  <si>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</si>
  <si>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</si>
  <si>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</si>
  <si>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</si>
  <si>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</si>
  <si>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</si>
  <si>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</si>
  <si>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</si>
  <si>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</si>
  <si>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</si>
  <si>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</si>
  <si>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</si>
  <si>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</si>
  <si>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</si>
  <si>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</si>
  <si>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</si>
  <si>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</si>
  <si>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</si>
  <si>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</si>
  <si>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</si>
  <si>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</si>
  <si>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</si>
  <si>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</si>
  <si>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</si>
  <si>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</si>
  <si>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</si>
  <si>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</si>
  <si>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</si>
  <si>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</si>
  <si>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</si>
  <si>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</si>
  <si>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</si>
  <si>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</si>
  <si>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</si>
  <si>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</si>
  <si>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</si>
  <si>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</si>
  <si>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</si>
  <si>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</si>
  <si>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</si>
  <si>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</si>
  <si>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</si>
  <si>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</si>
  <si>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</si>
  <si>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</si>
  <si>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</si>
  <si>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</si>
  <si>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</si>
  <si>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</si>
  <si>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</si>
  <si>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</si>
  <si>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</si>
  <si>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</si>
  <si>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</si>
  <si>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</si>
  <si>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</si>
  <si>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</si>
  <si>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</si>
  <si>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</si>
  <si>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</si>
  <si>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</si>
  <si>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</si>
  <si>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</si>
  <si>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</si>
  <si>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</si>
  <si>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</si>
  <si>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</si>
  <si>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</si>
  <si>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</si>
  <si>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</si>
  <si>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</si>
  <si>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</si>
  <si>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</si>
  <si>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</si>
  <si>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</si>
  <si>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</si>
  <si>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</si>
  <si>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</si>
  <si>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</si>
  <si>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</si>
  <si>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</si>
  <si>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</si>
  <si>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</si>
  <si>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</si>
  <si>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</si>
  <si>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</si>
  <si>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</si>
  <si>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</si>
  <si>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</si>
  <si>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</si>
  <si>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</si>
  <si>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</si>
  <si>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</si>
  <si>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</si>
  <si>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</si>
  <si>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</si>
  <si>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</si>
  <si>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</si>
  <si>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</si>
  <si>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</si>
  <si>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</si>
  <si>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</si>
  <si>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</si>
  <si>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</si>
  <si>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</si>
  <si>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</si>
  <si>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</si>
  <si>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</si>
  <si>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</si>
  <si>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</si>
  <si>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</si>
  <si>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</si>
  <si>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</si>
  <si>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</si>
  <si>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</si>
  <si>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</si>
  <si>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</si>
  <si>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</si>
  <si>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</si>
  <si>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</si>
  <si>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</si>
  <si>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</si>
  <si>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</si>
  <si>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</si>
  <si>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</si>
  <si>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</si>
  <si>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</si>
  <si>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</si>
  <si>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</si>
  <si>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</si>
  <si>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</si>
  <si>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</si>
  <si>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</si>
  <si>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</si>
  <si>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</si>
  <si>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</si>
  <si>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</si>
  <si>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</si>
  <si>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</si>
  <si>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</si>
  <si>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</si>
  <si>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</si>
  <si>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</si>
  <si>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</si>
  <si>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</si>
  <si>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</si>
  <si>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</si>
  <si>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</si>
  <si>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</si>
  <si>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</si>
  <si>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</si>
  <si>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</si>
  <si>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</si>
  <si>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</si>
  <si>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</si>
  <si>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</si>
  <si>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</si>
  <si>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</si>
  <si>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</si>
  <si>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</si>
  <si>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</si>
  <si>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</si>
  <si>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</si>
  <si>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</si>
  <si>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</si>
  <si>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</si>
  <si>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</si>
  <si>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</si>
  <si>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</si>
  <si>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</si>
  <si>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</si>
  <si>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</si>
  <si>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</si>
  <si>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</si>
  <si>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</si>
  <si>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</si>
  <si>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</si>
  <si>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</si>
  <si>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</si>
  <si>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</si>
  <si>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</si>
  <si>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</si>
  <si>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</si>
  <si>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</si>
  <si>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</si>
  <si>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</si>
  <si>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</si>
  <si>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</si>
  <si>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</si>
  <si>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</si>
  <si>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</si>
  <si>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</si>
  <si>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</si>
  <si>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</si>
  <si>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</si>
  <si>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</si>
  <si>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</si>
  <si>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</si>
  <si>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</si>
  <si>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</si>
  <si>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</si>
  <si>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</si>
  <si>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</si>
  <si>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</si>
  <si>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</si>
  <si>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</si>
  <si>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</si>
  <si>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</si>
  <si>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</si>
  <si>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</si>
  <si>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</si>
  <si>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</si>
  <si>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</si>
  <si>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</si>
  <si>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</si>
  <si>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</si>
  <si>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</si>
  <si>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</si>
  <si>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</si>
  <si>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</si>
  <si>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</si>
  <si>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</si>
  <si>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</si>
  <si>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</si>
  <si>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</si>
  <si>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</si>
  <si>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</si>
  <si>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</si>
  <si>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</si>
  <si>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</si>
  <si>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</si>
  <si>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</si>
  <si>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</si>
  <si>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</si>
  <si>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</si>
  <si>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</si>
  <si>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</si>
  <si>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</si>
  <si>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</si>
  <si>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</si>
  <si>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</si>
  <si>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</si>
  <si>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</si>
  <si>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</si>
  <si>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</si>
  <si>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</si>
  <si>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</si>
  <si>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</si>
  <si>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</si>
  <si>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</si>
  <si>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</si>
  <si>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</si>
  <si>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</si>
  <si>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</si>
  <si>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</si>
  <si>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</si>
  <si>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</si>
  <si>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</si>
  <si>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</si>
  <si>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</si>
  <si>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</si>
  <si>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</si>
  <si>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</si>
  <si>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</si>
  <si>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</si>
  <si>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</si>
  <si>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</si>
  <si>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</si>
  <si>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</si>
  <si>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</si>
  <si>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</si>
  <si>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</si>
  <si>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</si>
  <si>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</si>
  <si>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</si>
  <si>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</si>
  <si>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</si>
  <si>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</si>
  <si>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</si>
  <si>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</si>
  <si>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</si>
  <si>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</si>
  <si>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</si>
  <si>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</si>
  <si>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</si>
  <si>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</si>
  <si>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</si>
  <si>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</si>
  <si>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</si>
  <si>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</si>
  <si>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</si>
  <si>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</si>
  <si>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</si>
  <si>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</si>
  <si>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</si>
  <si>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</si>
  <si>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</si>
  <si>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</si>
  <si>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</si>
  <si>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</si>
  <si>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</si>
  <si>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</si>
  <si>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</si>
  <si>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</si>
  <si>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</si>
  <si>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</si>
  <si>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</si>
  <si>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</si>
  <si>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</si>
  <si>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</si>
  <si>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</si>
  <si>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</si>
  <si>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</si>
  <si>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</si>
  <si>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</si>
  <si>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</si>
  <si>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</si>
  <si>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</si>
  <si>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</si>
  <si>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</si>
  <si>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</si>
  <si>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</si>
  <si>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</si>
  <si>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</si>
  <si>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</si>
  <si>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</si>
  <si>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</si>
  <si>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</si>
  <si>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</si>
  <si>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</si>
  <si>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</si>
  <si>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</si>
  <si>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</si>
  <si>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</si>
  <si>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</si>
  <si>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</si>
  <si>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</si>
  <si>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</si>
  <si>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</si>
  <si>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</si>
  <si>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</si>
  <si>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</si>
  <si>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</si>
  <si>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</si>
  <si>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</si>
  <si>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</si>
  <si>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</si>
  <si>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</si>
  <si>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</si>
  <si>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</si>
  <si>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</si>
  <si>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</si>
  <si>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</si>
  <si>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</si>
  <si>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</si>
  <si>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</si>
  <si>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</si>
  <si>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</si>
  <si>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</si>
  <si>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</si>
  <si>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</si>
  <si>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</si>
  <si>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</si>
  <si>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</si>
  <si>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</si>
  <si>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</si>
  <si>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</si>
  <si>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</si>
  <si>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</si>
  <si>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</si>
  <si>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</si>
  <si>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</si>
  <si>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</si>
  <si>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</si>
  <si>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</si>
  <si>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</si>
  <si>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</si>
  <si>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</si>
  <si>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</si>
  <si>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</si>
  <si>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</si>
  <si>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</si>
  <si>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</si>
  <si>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</si>
  <si>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</si>
  <si>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</si>
  <si>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</si>
  <si>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</si>
  <si>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</si>
  <si>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</si>
  <si>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</si>
  <si>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</si>
  <si>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</si>
  <si>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</si>
  <si>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</si>
  <si>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</si>
  <si>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</si>
  <si>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</si>
  <si>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</si>
  <si>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</si>
  <si>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</si>
  <si>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</si>
  <si>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</si>
  <si>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</si>
  <si>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</si>
  <si>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</si>
  <si>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</si>
  <si>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</si>
  <si>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</si>
  <si>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</si>
  <si>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</si>
  <si>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</si>
  <si>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</si>
  <si>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</si>
  <si>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</si>
  <si>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</si>
  <si>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</si>
  <si>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</si>
  <si>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</si>
  <si>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</si>
  <si>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</si>
  <si>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</si>
  <si>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</si>
  <si>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</si>
  <si>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</si>
  <si>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</si>
  <si>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</si>
  <si>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</si>
  <si>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</si>
  <si>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</si>
  <si>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</si>
  <si>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</si>
  <si>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</si>
  <si>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</si>
  <si>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</si>
  <si>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</si>
  <si>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</si>
  <si>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</si>
  <si>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</si>
  <si>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</si>
  <si>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</si>
  <si>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</si>
  <si>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</si>
  <si>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</si>
  <si>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</si>
  <si>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</si>
  <si>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</si>
  <si>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</si>
  <si>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</si>
  <si>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</si>
  <si>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</si>
  <si>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</si>
  <si>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</si>
  <si>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</si>
  <si>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</si>
  <si>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</si>
  <si>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</si>
  <si>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</si>
  <si>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</si>
  <si>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</si>
  <si>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</si>
  <si>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</si>
  <si>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</si>
  <si>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</si>
  <si>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</si>
  <si>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</si>
  <si>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</si>
  <si>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</si>
  <si>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</si>
  <si>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</si>
  <si>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</si>
  <si>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</si>
  <si>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</si>
  <si>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</si>
  <si>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</si>
  <si>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</si>
  <si>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</si>
  <si>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</si>
  <si>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</si>
  <si>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</si>
  <si>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</si>
  <si>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</si>
  <si>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</si>
  <si>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</si>
  <si>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</si>
  <si>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</si>
  <si>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</si>
  <si>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</si>
  <si>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</si>
  <si>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</si>
  <si>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</si>
  <si>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</si>
  <si>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</si>
  <si>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</si>
  <si>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</si>
  <si>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</si>
  <si>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</si>
  <si>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</si>
  <si>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</si>
  <si>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</si>
  <si>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</si>
  <si>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</si>
  <si>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</si>
  <si>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</si>
  <si>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</si>
  <si>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</si>
  <si>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</si>
  <si>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</si>
  <si>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</si>
  <si>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</si>
  <si>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</si>
  <si>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</si>
  <si>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</si>
  <si>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</si>
  <si>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</si>
  <si>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</si>
  <si>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</si>
  <si>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</si>
  <si>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</si>
  <si>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</si>
  <si>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</si>
  <si>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</si>
  <si>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</si>
  <si>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</si>
  <si>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</si>
  <si>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</si>
  <si>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</si>
  <si>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</si>
  <si>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</si>
  <si>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</si>
  <si>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</si>
  <si>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</si>
  <si>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</si>
  <si>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</si>
  <si>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</si>
  <si>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</si>
  <si>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</si>
  <si>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</si>
  <si>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</si>
  <si>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</si>
  <si>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</si>
  <si>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</si>
  <si>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</si>
  <si>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</si>
  <si>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</si>
  <si>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</si>
  <si>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</si>
  <si>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</si>
  <si>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</si>
  <si>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</si>
  <si>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</si>
  <si>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</si>
  <si>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</si>
  <si>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</si>
  <si>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</si>
  <si>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</si>
  <si>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</si>
  <si>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</si>
  <si>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</si>
  <si>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</si>
  <si>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</si>
  <si>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</si>
  <si>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</si>
  <si>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</si>
  <si>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</si>
  <si>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</si>
  <si>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</si>
  <si>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</si>
  <si>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</si>
  <si>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</si>
  <si>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</si>
  <si>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</si>
  <si>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</si>
  <si>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</si>
  <si>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</si>
  <si>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</si>
  <si>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</si>
  <si>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</si>
  <si>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</si>
  <si>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</si>
  <si>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</si>
  <si>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</si>
  <si>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</si>
  <si>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</si>
  <si>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</si>
  <si>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</si>
  <si>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</si>
  <si>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</si>
  <si>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</si>
  <si>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</si>
  <si>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</si>
  <si>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</si>
  <si>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</si>
  <si>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</si>
  <si>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</si>
  <si>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</si>
  <si>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</si>
  <si>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</si>
  <si>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</si>
  <si>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</si>
  <si>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</si>
  <si>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</si>
  <si>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</si>
  <si>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</si>
  <si>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</si>
  <si>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</si>
  <si>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</si>
  <si>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</si>
  <si>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</si>
  <si>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</si>
  <si>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</si>
  <si>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</si>
  <si>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</si>
  <si>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</si>
  <si>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</si>
  <si>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</si>
  <si>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</si>
  <si>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</si>
  <si>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</si>
  <si>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</si>
  <si>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</si>
  <si>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</si>
  <si>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</si>
  <si>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</si>
  <si>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</si>
  <si>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</si>
  <si>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</si>
  <si>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</si>
  <si>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</si>
  <si>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</si>
  <si>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</si>
  <si>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</si>
  <si>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</si>
  <si>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</si>
  <si>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</si>
  <si>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</si>
  <si>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</si>
  <si>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</si>
  <si>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</si>
  <si>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</si>
  <si>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</si>
  <si>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</si>
  <si>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</si>
  <si>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</si>
  <si>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</si>
  <si>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</si>
  <si>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</si>
  <si>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</si>
  <si>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</si>
  <si>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</si>
  <si>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</si>
  <si>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</si>
  <si>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</si>
  <si>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</si>
  <si>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</si>
  <si>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</si>
  <si>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</si>
  <si>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</si>
  <si>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</si>
  <si>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</si>
  <si>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</si>
  <si>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</si>
  <si>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</si>
  <si>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</si>
  <si>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</si>
  <si>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</si>
  <si>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</si>
  <si>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</si>
  <si>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</si>
  <si>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</si>
  <si>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</si>
  <si>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</si>
  <si>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</si>
  <si>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</si>
  <si>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</si>
  <si>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</si>
  <si>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</si>
  <si>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</si>
  <si>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</si>
  <si>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</si>
  <si>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</si>
  <si>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</si>
  <si>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</si>
  <si>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</si>
  <si>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</si>
  <si>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</si>
  <si>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</si>
  <si>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</si>
  <si>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</si>
  <si>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</si>
  <si>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</si>
  <si>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</si>
  <si>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</si>
  <si>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</si>
  <si>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</si>
  <si>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</si>
  <si>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</si>
  <si>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</si>
  <si>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</si>
  <si>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</si>
  <si>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</si>
  <si>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</si>
  <si>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</si>
  <si>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</si>
  <si>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</si>
  <si>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</si>
  <si>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</si>
  <si>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</si>
  <si>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</si>
  <si>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</si>
  <si>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</si>
  <si>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</si>
  <si>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</si>
  <si>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</si>
  <si>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</si>
  <si>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</si>
  <si>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</si>
  <si>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</si>
  <si>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</si>
  <si>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</si>
  <si>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</si>
  <si>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</si>
  <si>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</si>
  <si>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</si>
  <si>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</si>
  <si>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</si>
  <si>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</si>
  <si>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</si>
  <si>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</si>
  <si>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</si>
  <si>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</si>
  <si>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</si>
  <si>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</si>
  <si>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</si>
  <si>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</si>
  <si>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</si>
  <si>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</si>
  <si>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</si>
  <si>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</si>
  <si>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</si>
  <si>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</si>
  <si>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</si>
  <si>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</si>
  <si>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</si>
  <si>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</si>
  <si>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</si>
  <si>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</si>
  <si>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</si>
  <si>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</si>
  <si>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</si>
  <si>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</si>
  <si>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</si>
  <si>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</si>
  <si>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</si>
  <si>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</si>
  <si>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</si>
  <si>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</si>
  <si>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</si>
  <si>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</si>
  <si>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</si>
  <si>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</si>
  <si>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</si>
  <si>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</si>
  <si>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</si>
  <si>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</si>
  <si>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</si>
  <si>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</si>
  <si>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</si>
  <si>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</si>
  <si>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</si>
  <si>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</si>
  <si>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</si>
  <si>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</si>
  <si>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</si>
  <si>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</si>
  <si>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</si>
  <si>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</si>
  <si>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</si>
  <si>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</si>
  <si>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</si>
  <si>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</si>
  <si>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</si>
  <si>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</si>
  <si>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</si>
  <si>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</si>
  <si>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</si>
  <si>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</si>
  <si>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</si>
  <si>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</si>
  <si>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</si>
  <si>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</si>
  <si>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</si>
  <si>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</si>
  <si>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</si>
  <si>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</si>
  <si>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</si>
  <si>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</si>
  <si>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</si>
  <si>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</si>
  <si>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</si>
  <si>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</si>
  <si>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</si>
  <si>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</si>
  <si>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</si>
  <si>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</si>
  <si>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</si>
  <si>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</si>
  <si>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</si>
  <si>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</si>
  <si>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</si>
  <si>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</si>
  <si>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</si>
  <si>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</si>
  <si>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</si>
  <si>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</si>
  <si>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</si>
  <si>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</si>
  <si>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</si>
  <si>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</si>
  <si>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</si>
  <si>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</si>
  <si>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</si>
  <si>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</si>
  <si>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</si>
  <si>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</si>
  <si>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</si>
  <si>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</si>
  <si>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</si>
  <si>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</si>
  <si>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</si>
  <si>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</si>
  <si>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</si>
  <si>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</si>
  <si>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</si>
  <si>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</si>
  <si>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</si>
  <si>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</si>
  <si>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</si>
  <si>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</si>
  <si>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</si>
  <si>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</si>
  <si>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</si>
  <si>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</si>
  <si>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</si>
  <si>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</si>
  <si>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</si>
  <si>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</si>
  <si>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</si>
  <si>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</si>
  <si>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</si>
  <si>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</si>
  <si>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</si>
  <si>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</si>
  <si>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</si>
  <si>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</si>
  <si>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</si>
  <si>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</si>
  <si>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</si>
  <si>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</si>
  <si>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</si>
  <si>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</si>
  <si>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</si>
  <si>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</si>
  <si>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</si>
  <si>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</si>
  <si>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</si>
  <si>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</si>
  <si>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</si>
  <si>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</si>
  <si>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</si>
  <si>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</si>
  <si>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</si>
  <si>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</si>
  <si>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</si>
  <si>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</si>
  <si>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</si>
  <si>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</si>
  <si>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</si>
  <si>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</si>
  <si>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</si>
  <si>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</si>
  <si>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</si>
  <si>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</si>
  <si>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</si>
  <si>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</si>
  <si>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</si>
  <si>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</si>
  <si>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</si>
  <si>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</si>
  <si>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</si>
  <si>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</si>
  <si>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</si>
  <si>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</si>
  <si>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</si>
  <si>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</si>
  <si>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</si>
  <si>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</si>
  <si>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</si>
  <si>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</si>
  <si>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</si>
  <si>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</si>
  <si>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</si>
  <si>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</si>
  <si>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</si>
  <si>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</si>
  <si>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</si>
  <si>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</si>
  <si>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</si>
  <si>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</si>
  <si>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</si>
  <si>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</si>
  <si>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</si>
  <si>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</si>
  <si>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</si>
  <si>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</si>
  <si>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</si>
  <si>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</si>
  <si>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</si>
  <si>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</si>
  <si>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</si>
  <si>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</si>
  <si>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</si>
  <si>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</si>
  <si>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</si>
  <si>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</si>
  <si>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</si>
  <si>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</si>
  <si>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</si>
  <si>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</si>
  <si>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</si>
  <si>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</si>
  <si>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</si>
  <si>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</si>
  <si>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</si>
  <si>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</si>
  <si>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</si>
  <si>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</si>
  <si>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</si>
  <si>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</si>
  <si>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</si>
  <si>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</si>
  <si>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</si>
  <si>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</si>
  <si>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</si>
  <si>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</si>
  <si>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</si>
  <si>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</si>
  <si>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</si>
  <si>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</si>
  <si>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</si>
  <si>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</si>
  <si>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</si>
  <si>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</si>
  <si>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</si>
  <si>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</si>
  <si>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</si>
  <si>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</si>
  <si>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</si>
  <si>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</si>
  <si>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</si>
  <si>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</si>
  <si>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</si>
  <si>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</si>
  <si>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</si>
  <si>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</si>
  <si>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</si>
  <si>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</si>
  <si>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</si>
  <si>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</si>
  <si>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</si>
  <si>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</si>
  <si>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</si>
  <si>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</si>
  <si>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</si>
  <si>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</si>
  <si>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</si>
  <si>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</si>
  <si>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</si>
  <si>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</si>
  <si>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</si>
  <si>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</si>
  <si>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</si>
  <si>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</si>
  <si>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</si>
  <si>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</si>
  <si>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</si>
  <si>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</si>
  <si>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</si>
  <si>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</si>
  <si>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</si>
  <si>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</si>
  <si>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</si>
  <si>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</si>
  <si>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</si>
  <si>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</si>
  <si>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</si>
  <si>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</si>
  <si>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</si>
  <si>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</si>
  <si>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</si>
  <si>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</si>
  <si>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</si>
  <si>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</si>
  <si>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</si>
  <si>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</si>
  <si>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</si>
  <si>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</si>
  <si>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</si>
  <si>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</si>
  <si>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</si>
  <si>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</si>
  <si>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</si>
  <si>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</si>
  <si>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</si>
  <si>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</si>
  <si>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</si>
  <si>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</si>
  <si>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</si>
  <si>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</si>
  <si>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</si>
  <si>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</si>
  <si>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</si>
  <si>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</si>
  <si>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</si>
  <si>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</si>
  <si>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</si>
  <si>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</si>
  <si>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</si>
  <si>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</si>
  <si>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</si>
  <si>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</si>
  <si>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</si>
  <si>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</si>
  <si>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</si>
  <si>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</si>
  <si>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</si>
  <si>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</si>
  <si>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</si>
  <si>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</si>
  <si>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</si>
  <si>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</si>
  <si>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</si>
  <si>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</si>
  <si>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</si>
  <si>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</si>
  <si>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</si>
  <si>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</si>
  <si>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</si>
  <si>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</si>
  <si>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</si>
  <si>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</si>
  <si>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</si>
  <si>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</si>
  <si>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</si>
  <si>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</si>
  <si>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</si>
  <si>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</si>
  <si>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</si>
  <si>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</si>
  <si>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</si>
  <si>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</si>
  <si>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</si>
  <si>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</si>
  <si>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</si>
  <si>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</si>
  <si>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</si>
  <si>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</si>
  <si>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</si>
  <si>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</si>
  <si>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</si>
  <si>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</si>
  <si>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</si>
  <si>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</si>
  <si>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</si>
  <si>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</si>
  <si>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</si>
  <si>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</si>
  <si>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</si>
  <si>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</si>
  <si>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</si>
  <si>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</si>
  <si>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</si>
  <si>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</si>
  <si>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</si>
  <si>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</si>
  <si>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</si>
  <si>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</si>
  <si>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</si>
  <si>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</si>
  <si>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</si>
  <si>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</si>
  <si>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</si>
  <si>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</si>
  <si>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</si>
  <si>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</si>
  <si>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</si>
  <si>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</si>
  <si>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</si>
  <si>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</si>
  <si>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</si>
  <si>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</si>
  <si>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</si>
  <si>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</si>
  <si>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</si>
  <si>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</si>
  <si>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</si>
  <si>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</si>
  <si>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</si>
  <si>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</si>
  <si>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</si>
  <si>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</si>
  <si>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</si>
  <si>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</si>
  <si>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</si>
  <si>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</si>
  <si>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</si>
  <si>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</si>
  <si>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</si>
  <si>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</si>
  <si>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</si>
  <si>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</si>
  <si>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</si>
  <si>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</si>
  <si>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</si>
  <si>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</si>
  <si>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</si>
  <si>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</si>
  <si>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</si>
  <si>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</si>
  <si>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</si>
  <si>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</si>
  <si>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</si>
  <si>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</si>
  <si>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</si>
  <si>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</si>
  <si>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</si>
  <si>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</si>
  <si>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</si>
  <si>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</si>
  <si>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</si>
  <si>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</si>
  <si>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</si>
  <si>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</si>
  <si>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</si>
  <si>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</si>
  <si>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</si>
  <si>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</si>
  <si>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</si>
  <si>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</si>
  <si>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</si>
  <si>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</si>
  <si>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</si>
  <si>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</si>
  <si>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</si>
  <si>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</si>
  <si>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</si>
  <si>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</si>
  <si>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</si>
  <si>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</si>
  <si>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</si>
  <si>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</si>
  <si>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</si>
  <si>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</si>
  <si>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</si>
  <si>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</si>
  <si>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</si>
  <si>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</si>
  <si>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</si>
  <si>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</si>
  <si>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</si>
  <si>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</si>
  <si>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</si>
  <si>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</si>
  <si>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</si>
  <si>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</si>
  <si>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</si>
  <si>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</si>
  <si>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</si>
  <si>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</si>
  <si>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</si>
  <si>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</si>
  <si>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</si>
  <si>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</si>
  <si>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</si>
  <si>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</si>
  <si>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</si>
  <si>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</si>
  <si>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</si>
  <si>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</si>
  <si>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</si>
  <si>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</si>
  <si>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</si>
  <si>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</si>
  <si>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</si>
  <si>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</si>
  <si>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</si>
  <si>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</si>
  <si>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</si>
  <si>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</si>
  <si>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</si>
  <si>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</si>
  <si>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</si>
  <si>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</si>
  <si>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</si>
  <si>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</si>
  <si>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</si>
  <si>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</si>
  <si>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</si>
  <si>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</si>
  <si>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</si>
  <si>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</si>
  <si>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</si>
  <si>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</si>
  <si>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</si>
  <si>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</si>
  <si>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</si>
  <si>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</si>
  <si>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</si>
  <si>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</si>
  <si>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</si>
  <si>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</si>
  <si>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</si>
  <si>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</si>
  <si>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</si>
  <si>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</si>
  <si>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</si>
  <si>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</si>
  <si>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</si>
  <si>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</si>
  <si>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</si>
  <si>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</si>
  <si>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</si>
  <si>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</si>
  <si>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</si>
  <si>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</si>
  <si>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</si>
  <si>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</si>
  <si>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</si>
  <si>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</si>
  <si>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</si>
  <si>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</si>
  <si>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</si>
  <si>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</si>
  <si>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</si>
  <si>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</si>
  <si>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</si>
  <si>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</si>
  <si>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</si>
  <si>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</si>
  <si>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</si>
  <si>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</si>
  <si>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</si>
  <si>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</si>
  <si>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</si>
  <si>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</si>
  <si>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</si>
  <si>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</si>
  <si>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</si>
  <si>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</si>
  <si>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</si>
  <si>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</si>
  <si>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</si>
  <si>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</si>
  <si>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</si>
  <si>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</si>
  <si>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</si>
  <si>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</si>
  <si>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</si>
  <si>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</si>
  <si>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</si>
  <si>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</si>
  <si>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</si>
  <si>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</si>
  <si>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</si>
  <si>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</si>
  <si>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</si>
  <si>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</si>
  <si>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</si>
  <si>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</si>
  <si>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</si>
  <si>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</si>
  <si>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</si>
  <si>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</si>
  <si>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</si>
  <si>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</si>
  <si>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</si>
  <si>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</si>
  <si>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</si>
  <si>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</si>
  <si>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</si>
  <si>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</si>
  <si>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</si>
  <si>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</si>
  <si>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</si>
  <si>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</si>
  <si>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</si>
  <si>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</si>
  <si>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</si>
  <si>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</si>
  <si>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</si>
  <si>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</si>
  <si>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</si>
  <si>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</si>
  <si>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</si>
  <si>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</si>
  <si>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</si>
  <si>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</si>
  <si>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</si>
  <si>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</si>
  <si>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</si>
  <si>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</si>
  <si>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</si>
  <si>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</si>
  <si>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</si>
  <si>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</si>
  <si>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</si>
  <si>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</si>
  <si>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</si>
  <si>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</si>
  <si>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</si>
  <si>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</si>
  <si>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</si>
  <si>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</si>
  <si>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</si>
  <si>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</si>
  <si>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</si>
  <si>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</si>
  <si>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</si>
  <si>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</si>
  <si>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</si>
  <si>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</si>
  <si>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</si>
  <si>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</si>
  <si>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</si>
  <si>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</si>
  <si>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</si>
  <si>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</si>
  <si>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</si>
  <si>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</si>
  <si>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</si>
  <si>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</si>
  <si>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</si>
  <si>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</si>
  <si>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</si>
  <si>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</si>
  <si>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</si>
  <si>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</si>
  <si>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</si>
  <si>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</si>
  <si>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</si>
  <si>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</si>
  <si>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</si>
  <si>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</si>
  <si>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</si>
  <si>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</si>
  <si>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</si>
  <si>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</si>
  <si>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</si>
  <si>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</si>
  <si>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</si>
  <si>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</si>
  <si>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</si>
  <si>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</si>
  <si>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</si>
  <si>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</si>
  <si>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</si>
  <si>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</si>
  <si>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</si>
  <si>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</si>
  <si>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</si>
  <si>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</si>
  <si>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</si>
  <si>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</si>
  <si>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</si>
  <si>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</si>
  <si>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</si>
  <si>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</si>
  <si>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</si>
  <si>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</si>
  <si>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</si>
  <si>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</si>
  <si>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</si>
  <si>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</si>
  <si>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</si>
  <si>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</si>
  <si>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</si>
  <si>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</si>
  <si>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</si>
  <si>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</si>
  <si>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</si>
  <si>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</si>
  <si>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</si>
  <si>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</si>
  <si>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</si>
  <si>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</si>
  <si>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</si>
  <si>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</si>
  <si>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</si>
  <si>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</si>
  <si>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</si>
  <si>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</si>
  <si>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</si>
  <si>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</si>
  <si>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</si>
  <si>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</si>
  <si>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</si>
  <si>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</si>
  <si>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</si>
  <si>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</si>
  <si>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</si>
  <si>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</si>
  <si>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</si>
  <si>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</si>
  <si>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</si>
  <si>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</si>
  <si>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</si>
  <si>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</si>
  <si>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</si>
  <si>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</si>
  <si>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</si>
  <si>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</si>
  <si>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</si>
  <si>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</si>
  <si>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</si>
  <si>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</si>
  <si>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</si>
  <si>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</si>
  <si>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</si>
  <si>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</si>
  <si>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</si>
  <si>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</si>
  <si>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</si>
  <si>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</si>
  <si>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</si>
  <si>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</si>
  <si>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</si>
  <si>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</si>
  <si>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</si>
  <si>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</si>
  <si>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</si>
  <si>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</si>
  <si>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</si>
  <si>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</si>
  <si>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</si>
  <si>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</si>
  <si>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</si>
  <si>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</si>
  <si>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</si>
  <si>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</si>
  <si>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</si>
  <si>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</si>
  <si>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</si>
  <si>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</si>
  <si>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</si>
  <si>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</si>
  <si>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</si>
  <si>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</si>
  <si>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</si>
  <si>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</si>
  <si>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</si>
  <si>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</si>
  <si>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</si>
  <si>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</si>
  <si>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</si>
  <si>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</si>
  <si>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</si>
  <si>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</si>
  <si>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</si>
  <si>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</si>
  <si>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</si>
  <si>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</si>
  <si>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</si>
  <si>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</si>
  <si>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</si>
  <si>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</si>
  <si>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</si>
  <si>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</si>
  <si>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</si>
  <si>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</si>
  <si>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</si>
  <si>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</si>
  <si>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</si>
  <si>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</si>
  <si>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</si>
  <si>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</si>
  <si>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</si>
  <si>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</si>
  <si>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</si>
  <si>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</si>
  <si>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</si>
  <si>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</si>
  <si>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</si>
  <si>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</si>
  <si>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</si>
  <si>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</si>
  <si>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</si>
  <si>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</si>
  <si>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</si>
  <si>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</si>
  <si>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</si>
  <si>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</si>
  <si>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</si>
  <si>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</si>
  <si>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</si>
  <si>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</si>
  <si>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</si>
  <si>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</si>
  <si>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</si>
  <si>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</si>
  <si>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</si>
  <si>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</si>
  <si>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</si>
  <si>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</si>
  <si>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</si>
  <si>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</si>
  <si>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</si>
  <si>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</si>
  <si>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</si>
  <si>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</si>
  <si>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</si>
  <si>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</si>
  <si>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</si>
  <si>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</si>
  <si>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</si>
  <si>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</si>
  <si>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</si>
  <si>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</si>
  <si>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</si>
  <si>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</si>
  <si>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</si>
  <si>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</si>
  <si>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</si>
  <si>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</si>
  <si>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</si>
  <si>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</si>
  <si>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</si>
  <si>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</si>
  <si>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</si>
  <si>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</si>
  <si>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</si>
  <si>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</si>
  <si>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</si>
  <si>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</si>
  <si>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</si>
  <si>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</si>
  <si>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</si>
  <si>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</si>
  <si>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</si>
  <si>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</si>
  <si>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</si>
  <si>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</si>
  <si>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</si>
  <si>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</si>
  <si>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</si>
  <si>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</si>
  <si>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</si>
  <si>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</si>
  <si>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</si>
  <si>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</si>
  <si>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</si>
  <si>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</si>
  <si>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</si>
  <si>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</si>
  <si>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</si>
  <si>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</si>
  <si>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</si>
  <si>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</si>
  <si>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</si>
  <si>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</si>
  <si>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</si>
  <si>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</si>
  <si>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</si>
  <si>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</si>
  <si>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</si>
  <si>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</si>
  <si>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</si>
  <si>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</si>
  <si>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</si>
  <si>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</si>
  <si>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</si>
  <si>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</si>
  <si>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</si>
  <si>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</si>
  <si>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</si>
  <si>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</si>
  <si>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</si>
  <si>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</si>
  <si>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</si>
  <si>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</si>
  <si>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</si>
  <si>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</si>
  <si>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</si>
  <si>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</si>
  <si>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</si>
  <si>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</si>
  <si>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</si>
  <si>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</si>
  <si>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</si>
  <si>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</si>
  <si>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</si>
  <si>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</si>
  <si>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</si>
  <si>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</si>
  <si>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</si>
  <si>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</si>
  <si>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</si>
  <si>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</si>
  <si>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</si>
  <si>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</si>
  <si>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</si>
  <si>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</si>
  <si>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</si>
  <si>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</si>
  <si>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</si>
  <si>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</si>
  <si>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</si>
  <si>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</si>
  <si>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</si>
  <si>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</si>
  <si>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</si>
  <si>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</si>
  <si>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</si>
  <si>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</si>
  <si>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</si>
  <si>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</si>
  <si>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</si>
  <si>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</si>
  <si>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</si>
  <si>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</si>
  <si>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</si>
  <si>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</si>
  <si>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</si>
  <si>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</si>
  <si>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</si>
  <si>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</si>
  <si>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</si>
  <si>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</si>
  <si>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</si>
  <si>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</si>
  <si>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</si>
  <si>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</si>
  <si>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</si>
  <si>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</si>
  <si>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</si>
  <si>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</si>
  <si>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</si>
  <si>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</si>
  <si>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</si>
  <si>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</si>
  <si>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</si>
  <si>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</si>
  <si>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</si>
  <si>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</si>
  <si>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</si>
  <si>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</si>
  <si>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</si>
  <si>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82 km</t>
  </si>
  <si>
    <t>PCM-20251201-00000366</t>
  </si>
  <si>
    <t xml:space="preserve">SCECO Blackout in whole Area, Teams securing Hub Sites , anther team moved from buridah
15 min </t>
  </si>
  <si>
    <t xml:space="preserve"> PCM-20250215-00000830 </t>
  </si>
  <si>
    <t>LTE site still down and  site located in aramco area access issue need special permission</t>
  </si>
  <si>
    <t>no pcm</t>
  </si>
  <si>
    <t>Another team on the way need 10 Min</t>
  </si>
  <si>
    <t>No pcm</t>
  </si>
  <si>
    <t>sceco power cut , site located in AlBalad parking not available and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</si>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</sst>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4" totalsRowShown="0" headerRowDxfId="46" dataDxfId="45" headerRowBorderDxfId="43" tableBorderDxfId="44" totalsRowBorderDxfId="42">
  <autoFilter ref="A1:L2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6" totalsRowShown="0" headerRowDxfId="13" tableBorderDxfId="12">
  <autoFilter ref="A1:L4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329.54474652777571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3.9538194439955987E-2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45992.493172453702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45992.493172453702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45992.493172453702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45992.493172453702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45992.493172453702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45992.493172222225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45992.493172222225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45992.493172222225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45992.493172222225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45992.493172222225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45992.493172453702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45992.493172453702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45992.493172453702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45992.493172453702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45992.493172453702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45992.493172453702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45992.493172453702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45992.493172453702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45992.493172453702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45992.493172453702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45992.493172453702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45992.493172453702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45992.493172453702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45992.493172453702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45992.493172453702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45992.493172453702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45992.493172453702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45992.493172453702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45992.493172453702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45992.493172453702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45992.493172453702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45992.493172453702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45992.493172453702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45992.493172453702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45992.493172453702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45992.493172453702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45992.493172453702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45992.493172453702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45992.493172453702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45992.493172453702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45992.493172453702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45992.493172453702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45992.493172453702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45992.493172453702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45992.493172453702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45992.493172453702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45992.493172453702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45992.493172453702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45992.493172453702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45992.493172453702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45992.493172453702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45992.493172453702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45992.493172453702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45992.493172453702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45992.493172453702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45992.493172453702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45992.493172453702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45992.493172453702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45992.493172453702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45992.493172453702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45992.493172453702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45992.493172453702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45992.493172453702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45992.493172453702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45992.493172453702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45992.493172453702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45992.493172453702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45992.493172453702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45992.493172453702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45992.493172453702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45992.493172453702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45992.493172453702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45992.493172453702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45992.493172453702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45992.493172453702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45992.493172453702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45992.493172453702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45992.493172453702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45992.493172453702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45992.493172453702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45992.493172453702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45992.493172453702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45992.493172453702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45992.493172453702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45992.493172453702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45992.493172453702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45992.493172453702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45992.493172453702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45992.493172453702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45992.493172453702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45992.493172453702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45992.493172453702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45992.493172453702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45992.493172453702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45992.493172453702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45992.493172453702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45992.493172453702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45992.493172453702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45992.493172453702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45992.493172453702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45992.493172453702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45992.493172453702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45992.493172453702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45992.493172453702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45992.493172453702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45992.493172453702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45992.493172453702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45992.493172453702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45992.493172453702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45992.493172453702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45992.493172453702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45992.493172453702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45992.493172453702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45992.493172453702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45992.493172453702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45992.493172453702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45992.493172453702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45992.493172453702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45992.493172453702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45992.493172453702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45992.493172453702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45992.493172453702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45992.493172453702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45992.493172453702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45992.493172453702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45992.493172453702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45992.493172453702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45992.493172453702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45992.493172453702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45992.493172453702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45992.493172453702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45992.493172453702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45992.493172453702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45992.493172453702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45992.493172453702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45992.493172453702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45992.493172453702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45992.493172453702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45992.493172453702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45992.493172453702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45992.493172453702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45992.493172453702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45992.493172453702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45992.493172453702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45992.493172453702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45992.493172453702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45992.493172453702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45992.493172453702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45992.493172453702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45992.493172453702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45992.493172453702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45992.493172453702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45992.493172453702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45992.493172453702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45992.493172453702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45992.493172453702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45992.493172453702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45992.493172453702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45992.493172453702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45992.493172453702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45992.493172453702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45992.493172453702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45992.493172453702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45992.493172453702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45992.493172453702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45992.493172453702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45992.493172453702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45992.493172453702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45992.493172453702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45992.493172453702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45992.493172453702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45992.493172453702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45992.493172453702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45992.493172453702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45992.493172453702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45992.493172453702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45992.493172453702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45992.493172453702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45992.493172453702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45992.493172453702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45992.493172453702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45992.493172453702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45992.493172453702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45992.493172453702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45992.493172453702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45992.493172453702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45992.493172453702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45992.493172453702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45992.493172453702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45992.493172453702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45992.493172453702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45992.493172453702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45992.493172453702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45992.493172453702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45992.493172453702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45992.493172453702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45992.493172453702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45992.493172453702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45992.493172453702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45992.493172453702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45992.493172453702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45992.493172453702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45992.493172453702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45992.493172453702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45992.493172453702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45992.493172453702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45992.493172453702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45992.493172453702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45992.493172453702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45992.493172453702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45992.493172453702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45992.493172453702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45992.493172453702</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167.49333449074038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8.1057534722203854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0.22103124999557622</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0.15728125000168802</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45992.493172453702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45992.493172453702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45992.493172453702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45992.493172453702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45992.493172453702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45992.493172453702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45992.493172453702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45992.493172453702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45992.493172453702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45992.493172453702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45992.493172453702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45992.493172453702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45992.493172453702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45992.493172453702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45992.493172453702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45992.493172453702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45992.493172453702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45992.493172453702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45992.493172453702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45992.493172453702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45992.493172453702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45992.493172453702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45992.493172453702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45992.493172453702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45992.493172453702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45992.493172453702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45992.493172453702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45992.493172453702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45992.493172453702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45992.493172453702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45992.493172453702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45992.493172453702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45992.493172453702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45992.493172453702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45992.493172453702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45992.493172453702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45992.493172453702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45992.493172453702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45992.493172453702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45992.493172453702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45992.493172453702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45992.493172453702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45992.493172453702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45992.493172453702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45992.493172453702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45992.493172453702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45992.493172453702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45992.493172453702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45992.493172453702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45992.493172453702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45992.493172453702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45992.493172453702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45992.493172453702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45992.493172453702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45992.493172453702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45992.493172453702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45992.493172453702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45992.493172453702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45992.493172453702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45992.493172453702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45992.493172453702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45992.493172453702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45992.493172453702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45992.493172453702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45992.493172453702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45992.493172453702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45992.493172453702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45992.493172453702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45992.493172453702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45992.493172453702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45992.493172453702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45992.493172453702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45992.493172453702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45992.493172453702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45992.493172453702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45992.493172453702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45992.493172453702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45992.493172453702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45992.493172453702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45992.493172453702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45992.493172453702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45992.493172453702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45992.493172453702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45992.493172453702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45992.493172453702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45992.493172453702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45992.493172453702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45992.493172453702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45992.493172453702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45992.493172453702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45992.493172453702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45992.493172453702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45992.493172453702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45992.493172453702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45992.493172453702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45992.493172453702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45992.493172453702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45992.493172453702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45992.493172453702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45992.493172453702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45992.493172453702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45992.493172453702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45992.493172453702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45992.493172453702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45992.493172453702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45992.493172453702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45992.493172453702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45992.493172453702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45992.493172453702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45992.493172453702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45992.493172453702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45992.493172453702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45992.493172453702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45992.493172453702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45992.493172453702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45992.493172453702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45992.493172453702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45992.493172453702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45992.493172453702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45992.493172453702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45992.493172453702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45992.493172453702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45992.493172453702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45992.493172453702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45992.493172453702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45992.493172453702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45992.493172453702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45992.493172453702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45992.493172453702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45992.493172453702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45992.493172453702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45992.493172453702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45992.493172453702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45992.493172453702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45992.493172453702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45992.493172453702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45992.493172453702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45992.493172453702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45992.493172453702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45992.493172453702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45992.493172453702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45992.493172453702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45992.493172453702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45992.493172453702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45992.493172453702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45992.493172453702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45992.493172453702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45992.493172453702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45992.493172453702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45992.493172453702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45992.493172453702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45992.493172453702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45992.493172453702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45992.493172453702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45992.493172453702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45992.493172453702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45992.493172453702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45992.493172453702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45992.493172453702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45992.493172453702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45992.493172453702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45992.493172453702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45992.493172453702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45992.493172453702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45992.493172453702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45992.493172453702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45992.493172453702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45992.493172453702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45992.493172453702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45992.493172453702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45992.493172453702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45992.493172453702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45992.493172453702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45992.493172453702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45992.493172453702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45992.493172453702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45992.493172453702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45992.493172453702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45992.493172453702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45992.493172453702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45992.493172453702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45992.493172453702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45992.493172453702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45992.493172453702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45992.493172453702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45992.493172453702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45992.493172453702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45992.493172453702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45992.493172453702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45992.493172453702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45992.493172453702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45992.493172453702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45992.493172453702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45992.493172453702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45992.493172453702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45992.493172453702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45992.493172453702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45992.493172453702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45992.493172453702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45992.493172453702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45992.493172453702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45992.493172453702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45992.493172453702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45992.493172453702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45992.493172453702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45992.493172453702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45992.493172453702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45992.493172453702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45992.493172453702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45992.493172453702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45992.493172453702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45992.493172453702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45992.493172453702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45992.493172453702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45992.493172453702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45992.493172453702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45992.493172453702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45992.493172453702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45992.493172453702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45992.493172453702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45992.493172453702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45992.493172453702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45992.493172453702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45992.493172453702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45992.493172453702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45992.493172453702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45992.493172453702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45992.493172453702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45992.493172453702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45992.493172453702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45992.493172453702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45992.493172453702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45992.493172453702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45992.493172453702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45992.493172453702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45992.493172453702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45992.493172453702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45992.493172453702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45992.493172453702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45992.493172453702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45992.493172453702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45992.493172453702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45992.493172453702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45992.493172453702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45992.493172453702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45992.493172453702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45992.493172453702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45992.493172453702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45992.493172453702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45992.493172453702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45992.493172453702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45992.493172453702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45992.493172453702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45992.493172453702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45992.493172453702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45992.493172453702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45992.493172453702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45992.493172453702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45992.493172453702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45992.493172453702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45992.493172453702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45992.493172453702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45992.493172453702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45992.493172453702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45992.493172453702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45992.493172453702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45992.493172453702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45992.493172453702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45992.493172453702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45992.493172453702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45992.493172453702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45992.493172453702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45992.493172453702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45992.493172453702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45992.493172453702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45992.493172453702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45992.493172453702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45992.493172453702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45992.493172453702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45992.493172453702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45992.493172453702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45992.493172453702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45992.493172453702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45992.493172453702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45992.493172453702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45992.493172453702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45992.493172453702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45992.493172453702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45992.493172453702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45992.493172453702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45992.493172453702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45992.493172453702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45992.493172453702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45992.493172453702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45992.493172453702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45992.493172453702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45992.493172453702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45992.493172453702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45992.493172453702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45992.493172453702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45992.493172453702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45992.493172453702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45992.493172453702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45992.493172453702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45992.493172453702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45992.493172453702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45992.493172453702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45992.493172453702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45992.493172453702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45992.493172453702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45992.493172453702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45992.493172453702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45992.493172453702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45992.493172453702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45992.493172453702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45992.493172453702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45992.493172453702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45992.493172453702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45992.493172453702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45992.493172453702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45992.493172453702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45992.493172453702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45992.493172453702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45992.493172453702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45992.493172453702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45992.493172453702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45992.493172453702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45992.493172453702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45992.493172453702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45992.493172453702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45992.493172453702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45992.493172453702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45992.493172453702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45992.493172453702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45992.493172453702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45992.493172453702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45992.493172453702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45992.493172453702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45992.493172453702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45992.493172453702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45992.493172453702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45992.493172453702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45992.493172453702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45992.493172453702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45992.493172453702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45992.493172453702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45992.493172453702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45992.493172453702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45992.493172453702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45992.493172453702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45992.493172453702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45992.493172453702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45992.493172453702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45992.493172453702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45992.493172453702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45992.493172453702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45992.493172453702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45992.493172453702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45992.493172453702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45992.493172453702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45992.493172453702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45992.493172453702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45992.493172453702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45992.493172453702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45992.493172453702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45992.493172453702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45992.493172453702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45992.493172453702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45992.493172453702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45992.493172453702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45992.493172453702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45992.493172453702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45992.493172453702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45992.493172453702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45992.493172453702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45992.493172453702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45992.493172453702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45992.493172453702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45992.493172453702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45992.493172453702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45992.493172453702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45992.493172453702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45992.493172453702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45992.493172453702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45992.493172453702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45992.493172453702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45992.493172453702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45992.493172453702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45992.493172453702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45992.493172453702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45992.493172453702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45992.493172453702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45992.493172453702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45992.493172453702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45992.493172453702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45992.493172453702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45992.493172453702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45992.493172453702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45992.493172453702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45992.493172453702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45992.493172453702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45992.493172453702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45992.493172453702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45992.493172453702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45992.493172453702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45992.493172453702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45992.493172453702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45992.493172453702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45992.493172453702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45992.493172453702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45992.493172453702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45992.493172453702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45992.493172453702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45992.493172453702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45992.493172453702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45992.493172453702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45992.493172453702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45992.493172453702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45992.493172453702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45992.493172453702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45992.493172453702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45992.493172453702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45992.493172453702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45992.493172453702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45992.493172453702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45992.493172453702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45992.493172453702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45992.493172453702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45992.493172453702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45992.493172453702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45992.493172453702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45992.493172453702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45992.493172453702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45992.493172453702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45992.493172453702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45992.493172453702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45992.493172453702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45992.493172453702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45992.493172453702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45992.493172453702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45992.493172453702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45992.493172453702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45992.493172453702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45992.493172453702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45992.493172453702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45992.493172453702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45992.493172453702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45992.493172453702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45992.493172453702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45992.493172453702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45992.493172453702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45992.493172453702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45992.493172453702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45992.493172453702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45992.493172453702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45992.493172453702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45992.493172453702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45992.493172453702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45992.493172453702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45992.493172453702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45992.493172453702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45992.493172453702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45992.493172453702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45992.493172453702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45992.493172453702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45992.493172453702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45992.493172453702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45992.493172453702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45992.493172453702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45992.493172453702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45992.493172453702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45992.493172453702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45992.493172453702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45992.493172453702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45992.493172453702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45992.493172453702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45992.493172453702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45992.493172453702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45992.493172453702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45992.493172453702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45992.493172453702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45992.493172453702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45992.493172453702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45992.493172453702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45992.493172453702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45992.493172453702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45992.493172453702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45992.493172453702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45992.493172453702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45992.493172453702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45992.493172453702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45992.493172453702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45992.493172453702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45992.493172453702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45992.493172453702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45992.493172453702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45992.493172453702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45992.493172453702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45992.493172453702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45992.493172453702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45992.493172453702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45992.493172453702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45992.493172453702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45992.493172453702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45992.493172453702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45992.493172453702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45992.493172453702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45992.493172453702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45992.493172453702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45992.493172453702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45992.493172453702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45992.493172453702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45992.493172453702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45992.493172453702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45992.493172453702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45992.493172453702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45992.493172453702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45992.493172453702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45992.493172453702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45992.493172453702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45992.493172453702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45992.493172453702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45992.493172453702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45992.493172453702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45992.493172453702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45992.493172453702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45992.493172453702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45992.493172453702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45992.493172453702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45992.493172453702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45992.493172453702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45992.493172453702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45992.493172453702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45992.493172453702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45992.493172453702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45992.493172453702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45992.493172453702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45992.493172453702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45992.493172453702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45992.493172453702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45992.493172453702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45992.493172453702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45992.493172453702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45992.493172453702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45992.493172453702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45992.493172453702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45992.493172453702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45992.493172453702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45992.493172453702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45992.493172453702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45992.493172453702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45992.493172453702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45992.493172453702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45992.493172453702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45992.493172453702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45992.493172453702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45992.493172453702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45992.493172453702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45992.493172453702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45992.493172453702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45992.493172453702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45992.493172453702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45992.493172453702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45992.493172453702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45992.493172453702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45992.493172453702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45992.493172453702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45992.493172453702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45992.493172453702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45992.493172453702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45992.493172453702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45992.493172453702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45992.493172453702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45992.493172453702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45992.493172453702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45992.493172453702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45992.493172453702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45992.493172453702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45992.493172453702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45992.493172453702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45992.493172453702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45992.493172453702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45992.493172453702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45992.493172453702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45992.493172453702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45992.493172453702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45992.493172453702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45992.493172453702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45992.493172453702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45992.493172453702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45992.493172453702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45992.493172453702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45992.493172453702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45992.493172453702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45992.493172453702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45992.493172453702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45992.493172453702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45992.493172453702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45992.493172453702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45992.493172453702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45992.493172453702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45992.493172453702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45992.493172453702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45992.493172453702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45992.493172453702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45992.493172453702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45992.493172453702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45992.493172453702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45992.493172453702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45992.493172453702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45992.493172453702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45992.493172453702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45992.493172453702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45992.493172453702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45992.493172453702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45992.493172453702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45992.493172453702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45992.493172453702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45992.493172453702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45992.493172453702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45992.493172453702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45992.493172453702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45992.493172453702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45992.493172453702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45992.493172453702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45992.493172453702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45992.493172453702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45992.493172453702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45992.493172453702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45992.493172453702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45992.493172453702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45992.493172453702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45992.493172453702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45992.493172453702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45992.493172453702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45992.493172453702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45992.493172453702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45992.493172453702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45992.493172453702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45992.493172453702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45992.493172453702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45992.493172453702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45992.493172453702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45992.493172453702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45992.493172453702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45992.493172453702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45992.493172453702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45992.493172453702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45992.493172453702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45992.493172453702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45992.493172453702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45992.493172453702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45992.493172453702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45992.493172453702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45992.493172453702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45992.493172453702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45992.493172453702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45992.493172453702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45992.493172453702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45992.493172453702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45992.493172453702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45992.493172453702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45992.493172453702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45992.493172453702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45992.493172453702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45992.493172453702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45992.493172453702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45992.493172453702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45992.493172453702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45992.493172453702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45992.493172453702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45992.493172453702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45992.493172453702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45992.493172453702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45992.493172453702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45992.493172453702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45992.493172453702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45992.493172453702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45992.493172453702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45992.493172453702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45992.493172453702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45992.493172453702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45992.493172453702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45992.493172453702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45992.493172453702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45992.493172453702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45992.493172453702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45992.493172453702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45992.493172453702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45992.493172453702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45992.493172453702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45992.493172453702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45992.493172453702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45992.493172453702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45992.493172453702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45992.493172453702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45992.493172453702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45992.493172453702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45992.493172453702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45992.493172453702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45992.493172453702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45992.493172453702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45992.493172453702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45992.493172453702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45992.493172453702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45992.493172453702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45992.493172453702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45992.493172453702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45992.493172453702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45992.493172453702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45992.493172453702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45992.493172453702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45992.493172453702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45992.493172453702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45992.493172453702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45992.493172453702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45992.493172453702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45992.493172453702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45992.493172453702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45992.493172453702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45992.493172453702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45992.493172453702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45992.493172453702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45992.493172453702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45992.493172453702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45992.493172453702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45992.493172453702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45992.493172453702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45992.493172453702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45992.493172453702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45992.493172453702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45992.493172453702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45992.493172453702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45992.493172453702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45992.493172453702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45992.493172453702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45992.493172453702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45992.493172453702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45992.493172453702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45992.493172453702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45992.493172453702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45992.493172453702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45992.493172453702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45992.493172453702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45992.493172453702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45992.493172453702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45992.493172453702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45992.493172453702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45992.493172453702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45992.493172453702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45992.493172453702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45992.493172453702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45992.493172453702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45992.493172453702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45992.493172453702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45992.493172453702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45992.493172453702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45992.493172453702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45992.493172453702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45992.493172453702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45992.493172453702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45992.493172453702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45992.493172453702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45992.493172453702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45992.493172453702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45992.493172453702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45992.493172453702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45992.493172453702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45992.493172453702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45992.493172453702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45992.493172453702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45992.493172453702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45992.493172453702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45992.493172453702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45992.493172453702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45992.493172453702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45992.493172453702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45992.493172453702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45992.493172453702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45992.493172453702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45992.493172453702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45992.493172453702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45992.493172453702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45992.493172453702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45992.493172453702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45992.493172453702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45992.493172453702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45992.493172453702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45992.493172453702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45992.493172453702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45992.493172453702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45992.493172453702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45992.493172453702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45992.493172453702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45992.493172453702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45992.493172453702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45992.493172453702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45992.493172453702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45992.493172453702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45992.493172453702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45992.493172453702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45992.493172453702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45992.493172453702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45992.493172453702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45992.493172453702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45992.493172453702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45992.493172453702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45992.493172453702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45992.493172453702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45992.493172453702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45992.493172453702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45992.493172453702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45992.493172453702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45992.493172453702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45992.493172453702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45992.493172453702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45992.493172453702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45992.493172453702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45992.493172453702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45992.493172453702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45992.493172453702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45992.493172453702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45992.493172453702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45992.493172453702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45992.493172453702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45992.493172453702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45992.493172453702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45992.493172453702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45992.493172453702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45992.493172453702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45992.493172453702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45992.493172453702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45992.493172453702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45992.493172453702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45992.493172453702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45992.493172453702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45992.493172453702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45992.493172453702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45992.493172453702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45992.493172453702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45992.493172453702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45992.493172453702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45992.493172453702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45992.493172453702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45992.493172453702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45992.493172453702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45992.493172453702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45992.493172453702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45992.493172453702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45992.493172453702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45992.493172453702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45992.493172453702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45992.493172453702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45992.493172453702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45992.493172453702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45992.493172453702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45992.493172453702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45992.493172453702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45992.493172453702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45992.493172453702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45992.493172453702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45992.493172453702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45992.493172453702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45992.493172453702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45992.493172453702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45992.493172453702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45992.493172453702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45992.493172453702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45992.493172453702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45992.493172453702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45992.493172453702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45992.493172453702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45992.493172453702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45992.493172453702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45992.493172453702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45992.493172453702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45992.493172453702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45992.493172453702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45992.493172453702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45992.493172453702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45992.493172453702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45992.493172453702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45992.493172453702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45992.493172453702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45992.493172453702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45992.493172453702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45992.493172453702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45992.493172453702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45992.493172453702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45992.493172453702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45992.493172453702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45992.493172453702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45992.493172453702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45992.493172453702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45992.493172453702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45992.493172453702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45992.493172453702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45992.493172453702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45992.493172453702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45992.493172453702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45992.493172453702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45992.493172453702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45992.493172453702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45992.493172453702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45992.493172453702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45992.493172453702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45992.493172453702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45992.493172453702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45992.493172453702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45992.493172453702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45992.493172453702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45992.493172453702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45992.493172453702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45992.493172453702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45992.493172453702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45992.493172453702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45992.493172453702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45992.493172453702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45992.493172453702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45992.493172453702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45992.493172453702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45992.493172453702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45992.493172453702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45992.493172453702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45992.493172453702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45992.493172453702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45992.493172453702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45992.493172453702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45992.493172453702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45992.493172453702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45992.493172453702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45992.493172453702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45992.493172453702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45992.493172453702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45992.493172453702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45992.493172453702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45992.493172453702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45992.493172453702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45992.493172453702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45992.493172453702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45992.493172453702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45992.493172453702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45992.493172453702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45992.493172453702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45992.493172453702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45992.493172453702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45992.493172453702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45992.493172453702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45992.493172453702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45992.493172453702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45992.493172453702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45992.493172453702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45992.493172453702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45992.493172453702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45992.493172453702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45992.493172453702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45992.493172453702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45992.493172453702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45992.493172453702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45992.493172453702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45992.493172453702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45992.493172453702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45992.493172453702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45992.493172453702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45992.493172453702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45992.493172453702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45992.493172453702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45992.493172453702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45992.493172453702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45992.493172453702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45992.493172453702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45992.493172453702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45992.493172453702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45992.493172453702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45992.493172453702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45992.493172453702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45992.493172453702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45992.493172453702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45992.493172453702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45992.493172453702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45992.493172453702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45992.493172453702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45992.493172453702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45992.493172453702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45992.493172453702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45992.493172453702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45992.493172453702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45992.493172453702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45992.493172453702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45992.493172453702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45992.493172453702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45992.493172453702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45992.493172453702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45992.493172453702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45992.493172453702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289.01245486110565</v>
      </c>
      <c r="H2" s="92">
        <v>45703.474768518521</v>
      </c>
      <c r="I2" s="92" t="str">
        <f>IFERROR(VLOOKUP(D2,DB!A:F,6,0),"")</f>
        <v>SCECO</v>
      </c>
      <c r="J2" s="92" t="str">
        <f>IFERROR(VLOOKUP(D2,DB!A:G,7,0),"")</f>
        <v>Dead</v>
      </c>
      <c r="K2" s="94" t="s">
        <v>39199</v>
      </c>
      <c r="L2" s="88" t="str">
        <f>IFERROR(VLOOKUP(D2,DB!A:I,9,0),"")</f>
        <v>Latis</v>
      </c>
    </row>
    <row r="3" spans="1:16" s="95" customFormat="1" ht="15" customHeight="1">
      <c r="A3" s="110" t="s">
        <v>39200</v>
      </c>
      <c r="B3" s="110" t="str">
        <f>IFERROR(VLOOKUP(D3,DB!A:K,11,0),"")</f>
        <v>R4</v>
      </c>
      <c r="C3" s="90">
        <v>1</v>
      </c>
      <c r="D3" s="88" t="s">
        <v>37130</v>
      </c>
      <c r="E3" s="91" t="s">
        <v>39106</v>
      </c>
      <c r="F3" s="92"/>
      <c r="G3" s="93">
        <f ca="1">IFERROR(NOW()-F3,"")</f>
        <v>45992.493172222225</v>
      </c>
      <c r="H3" s="92">
        <v>45992.394814814812</v>
      </c>
      <c r="I3" s="110" t="str">
        <f>IFERROR(VLOOKUP(D3,DB!A:F,6,0),"")</f>
        <v>SCECO</v>
      </c>
      <c r="J3" s="110" t="str">
        <f>IFERROR(VLOOKUP(D3,DB!A:G,7,0),"")</f>
        <v>Dead</v>
      </c>
      <c r="K3" s="94" t="s">
        <v>39201</v>
      </c>
      <c r="L3" s="88" t="str">
        <f>IFERROR(VLOOKUP(D3,DB!A:I,9,0),"")</f>
        <v>Latis</v>
      </c>
    </row>
    <row r="4" spans="1:16" ht="36" customHeight="1">
      <c r="A4" s="110" t="s">
        <v>39202</v>
      </c>
      <c r="B4" s="110" t="s">
        <v>5395</v>
      </c>
      <c r="C4" s="90">
        <v>1</v>
      </c>
      <c r="D4" s="88" t="s">
        <v>29846</v>
      </c>
      <c r="E4" s="91" t="s">
        <v>39106</v>
      </c>
      <c r="F4" s="92"/>
      <c r="G4" s="93">
        <f t="shared" ref="G4:G16" ca="1" si="0">IFERROR(NOW()-F4,"")</f>
        <v>45992.493172453702</v>
      </c>
      <c r="H4" s="92">
        <v>45992.412245370368</v>
      </c>
      <c r="I4" s="110" t="str">
        <f>IFERROR(VLOOKUP(D4,DB!A:F,6,0),"")</f>
        <v>SCECO</v>
      </c>
      <c r="J4" s="110" t="str">
        <f>IFERROR(VLOOKUP(D4,DB!A:G,7,0),"")</f>
        <v>Dead</v>
      </c>
      <c r="K4" s="94" t="s">
        <v>39203</v>
      </c>
      <c r="L4" s="88" t="str">
        <f>IFERROR(VLOOKUP(#REF!,DB!A:I,9,0),"")</f>
        <v/>
      </c>
    </row>
    <row r="5" spans="1:16" ht="15" customHeight="1">
      <c r="A5" s="110"/>
      <c r="B5" s="110" t="str">
        <f>IFERROR(VLOOKUP(D5,DB!A:K,11,0),"")</f>
        <v/>
      </c>
      <c r="C5" s="90"/>
      <c r="D5" s="88"/>
      <c r="E5" s="91"/>
      <c r="F5" s="92"/>
      <c r="G5" s="93">
        <f t="shared" ca="1" si="0"/>
        <v>45992.493172453702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45992.493172453702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45992.493172453702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45992.493172453702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45992.493172453702</v>
      </c>
      <c r="H9" s="92"/>
      <c r="I9" s="110" t="str">
        <f>IFERROR(VLOOKUP(D9,DB!A:F,6,0),"")</f>
        <v/>
      </c>
      <c r="J9" s="110" t="str">
        <f>IFERROR(VLOOKUP(D9,DB!A:G,7,0),"")</f>
        <v/>
      </c>
      <c r="K9" s="94"/>
      <c r="L9" s="88" t="str">
        <f>IFERROR(VLOOKUP(D9,DB!A:I,9,0),"")</f>
        <v/>
      </c>
    </row>
    <row r="10" spans="1:16" ht="15" customHeight="1">
      <c r="A10" s="110"/>
      <c r="B10" s="110" t="str">
        <f>IFERROR(VLOOKUP(D11,DB!A:K,11,0),"")</f>
        <v/>
      </c>
      <c r="C10" s="90"/>
      <c r="D10" s="150"/>
      <c r="E10" s="91"/>
      <c r="F10" s="92"/>
      <c r="G10" s="93">
        <f t="shared" ca="1" si="0"/>
        <v>45992.493172453702</v>
      </c>
      <c r="H10" s="92"/>
      <c r="I10" s="110" t="str">
        <f>IFERROR(VLOOKUP(D11,DB!A:F,6,0),"")</f>
        <v/>
      </c>
      <c r="J10" s="110" t="str">
        <f>IFERROR(VLOOKUP(D11,DB!A:G,7,0),"")</f>
        <v/>
      </c>
      <c r="K10" s="94"/>
      <c r="L10" s="88" t="str">
        <f>IFERROR(VLOOKUP(D11,DB!A:I,9,0),"")</f>
        <v/>
      </c>
    </row>
    <row r="11" spans="1:16" ht="15" customHeight="1">
      <c r="A11" s="110"/>
      <c r="B11" s="110" t="str">
        <f>IFERROR(VLOOKUP(#REF!,DB!A:K,11,0),"")</f>
        <v/>
      </c>
      <c r="C11" s="90"/>
      <c r="D11" s="88"/>
      <c r="E11" s="91"/>
      <c r="F11" s="92"/>
      <c r="G11" s="93">
        <f t="shared" ca="1" si="0"/>
        <v>45992.493172453702</v>
      </c>
      <c r="H11" s="92"/>
      <c r="I11" s="110" t="str">
        <f>IFERROR(VLOOKUP(#REF!,DB!A:F,6,0),"")</f>
        <v/>
      </c>
      <c r="J11" s="110" t="str">
        <f>IFERROR(VLOOKUP(#REF!,DB!A:G,7,0),"")</f>
        <v/>
      </c>
      <c r="K11" s="94"/>
      <c r="L11" s="88" t="str">
        <f>IFERROR(VLOOKUP(#REF!,DB!A:I,9,0),"")</f>
        <v/>
      </c>
    </row>
    <row r="12" spans="1:16" ht="15" customHeight="1">
      <c r="A12" s="110"/>
      <c r="B12" s="110" t="str">
        <f>IFERROR(VLOOKUP(D12,DB!A:K,11,0),"")</f>
        <v/>
      </c>
      <c r="C12" s="90"/>
      <c r="D12" s="88"/>
      <c r="E12" s="91"/>
      <c r="F12" s="92"/>
      <c r="G12" s="93">
        <f t="shared" ca="1" si="0"/>
        <v>45992.493172453702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45992.493172453702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45992.493172453702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45992.493172453702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45992.493172453702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45992.493172453702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45992.493172453702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45992.493172453702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45992.493172453702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45992.493172453702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45992.493172453702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45992.493172453702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45992.493172453702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45992.493172453702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45992.493172453702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45992.493172453702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45992.493172453702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45992.493172453702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45992.493172453702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45992.493172453702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45992.493172453702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45992.493172453702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45992.493172453702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45992.493172453702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45992.493172453702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45992.493172453702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45992.493172453702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45992.493172453702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45992.493172453702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45992.493172453702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45992.493172453702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45992.493172453702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45992.493172453702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45992.493172453702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45992.493172453702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45992.493172453702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45992.493172453702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45992.493172453702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45992.493172453702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45992.493172453702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45992.493172453702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45992.493172453702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45992.493172453702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45992.493172453702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45992.493172453702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45992.493172453702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45992.493172453702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45992.493172453702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45992.493172453702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45992.493172453702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45992.493172453702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45992.493172453702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45992.493172453702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45992.493172453702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45992.493172453702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45992.493172453702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45992.493172453702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45992.493172453702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45992.493172453702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45992.493172453702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45992.493172453702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45992.493172453702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45992.493172453702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45992.493172453702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45992.493172453702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45992.493172453702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45992.493172453702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45992.493172453702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45992.493172453702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45992.493172453702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45992.493172453702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45992.493172453702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45992.493172453702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45992.493172453702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45992.493172453702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45992.493172453702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45992.493172453702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45992.493172453702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45992.493172453702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45992.493172453702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45992.493172453702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45992.493172453702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45992.493172453702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45992.493172453702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45992.493172453702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45992.493172453702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45992.493172453702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45992.493172453702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45992.493172453702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45992.493172453702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45992.493172453702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45992.493172453702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45992.493172453702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45992.493172453702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45992.493172453702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45992.493172453702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45992.493172453702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45992.493172453702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45992.493172453702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45992.493172453702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45992.493172453702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45992.493172453702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45992.493172453702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45992.493172453702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45992.493172453702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45992.493172453702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45992.493172453702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45992.493172453702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45992.493172453702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45992.493172453702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45992.493172453702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45992.493172453702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45992.493172453702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45992.493172453702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45992.493172453702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45992.493172453702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45992.493172453702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45992.493172453702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45992.493172453702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45992.493172453702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45992.493172453702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45992.493172453702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45992.493172453702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45992.493172453702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45992.493172453702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45992.493172453702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45992.493172453702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45992.493172453702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45992.493172453702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45992.493172453702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45992.493172453702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45992.493172453702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45992.493172453702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208" ca="1" si="3">IFERROR(NOW()-F145,"")</f>
        <v>45992.493172453702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45992.493172453702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45992.493172453702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45992.493172453702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45992.493172453702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45992.493172453702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45992.493172453702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45992.493172453702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45992.493172453702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45992.493172453702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45992.493172453702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45992.493172453702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45992.493172453702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45992.493172453702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45992.493172453702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45992.493172453702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45992.493172453702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45992.493172453702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45992.493172453702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45992.493172453702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45992.493172453702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45992.493172453702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45992.493172453702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45992.493172453702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45992.493172453702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45992.493172453702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45992.493172453702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45992.493172453702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45992.493172453702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45992.493172453702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45992.493172453702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45992.493172453702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45992.493172453702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45992.493172453702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45992.493172453702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45992.493172453702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45992.493172453702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45992.493172453702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45992.493172453702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45992.493172453702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45992.493172453702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45992.493172453702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45992.493172453702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45992.493172453702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45992.493172453702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45992.493172453702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45992.493172453702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45992.493172453702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45992.493172453702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45992.493172453702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45992.493172453702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45992.493172453702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45992.493172453702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45992.493172453702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45992.493172453702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45992.493172453702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45992.493172453702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45992.493172453702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45992.493172453702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45992.493172453702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45992.493172453702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45992.493172453702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45992.493172453702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45992.493172453702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ref="G209:G254" ca="1" si="4">IFERROR(NOW()-F209,"")</f>
        <v>45992.493172453702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45992.493172453702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45992.493172453702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45992.493172453702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45992.493172453702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45992.493172453702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45992.493172453702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45992.493172453702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45992.493172453702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45992.493172453702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45992.493172453702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45992.493172453702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45992.493172453702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45992.493172453702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45992.493172453702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45992.493172453702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45992.493172453702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45992.493172453702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45992.493172453702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45992.493172453702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45992.493172453702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45992.493172453702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45992.493172453702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45992.493172453702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45992.493172453702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45992.493172453702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45992.493172453702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45992.493172453702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45992.493172453702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45992.493172453702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45992.493172453702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45992.493172453702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45992.493172453702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45992.493172453702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45992.493172453702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45992.493172453702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45992.493172453702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45992.493172453702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45992.493172453702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45992.493172453702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45992.493172453702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45992.493172453702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45992.493172453702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45992.493172453702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45992.493172453702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45992.493172453702</v>
      </c>
      <c r="H254" s="92"/>
      <c r="I254" s="110" t="str">
        <f>IFERROR(VLOOKUP(D254,DB!A:F,6,0),"")</f>
        <v/>
      </c>
      <c r="J254" s="110" t="str">
        <f>IFERROR(VLOOKUP(D254,DB!A:G,7,0),"")</f>
        <v/>
      </c>
      <c r="K254" s="94"/>
      <c r="L254" s="88" t="str">
        <f>IFERROR(VLOOKUP(D254,DB!A:I,9,0),"")</f>
        <v/>
      </c>
    </row>
  </sheetData>
  <dataValidations count="2">
    <dataValidation allowBlank="1" showInputMessage="1" showErrorMessage="1" sqref="E1" xr:uid="{A4F81451-56CC-4543-9497-104C4E44EE4B}"/>
    <dataValidation type="list" allowBlank="1" showInputMessage="1" showErrorMessage="1" sqref="E2:E2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100.66111226851353</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66.304295138885209</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43.832061342589441</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11.119873842588277</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154"/>
      <c r="E6" s="37"/>
      <c r="F6" s="38"/>
      <c r="G6" s="135">
        <f ca="1">IFERROR(NOW()-F6,"")</f>
        <v>45992.493172453702</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45992.493172453702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45992.493172453702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45992.493172453702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45992.493172453702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45992.493172453702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45992.493172453702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45992.493172453702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45992.493172453702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45992.493172453702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45992.493172453702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45992.493172453702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45992.493172453702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45992.493172453702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45992.493172453702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45992.493172453702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45992.493172453702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45992.493172453702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45992.493172453702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45992.493172453702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45992.493172453702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45992.493172453702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45992.493172453702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45992.493172453702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45992.493172453702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45992.493172453702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45992.493172453702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45992.493172453702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45992.493172453702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45992.493172453702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45992.493172453702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45992.493172453702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45992.493172453702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45992.493172453702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45992.493172453702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45992.493172453702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45992.493172453702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45992.493172453702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45992.493172453702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45992.493172453702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45992.493172453702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45992.493172453702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45992.493172453702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45992.493172453702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45992.493172453702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45992.493172453702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45992.493172453702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45992.493172453702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45992.493172453702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45992.493172453702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45992.493172453702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45992.493172453702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45992.493172453702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45992.493172453702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45992.493172453702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45992.493172453702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45992.493172453702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45992.493172453702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45992.493172453702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45992.493172453702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45992.493172453702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45992.493172453702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45992.493172453702</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45992.493172453702</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6"/>
  <sheetViews>
    <sheetView tabSelected="1" workbookViewId="0">
      <selection activeCell="C6" sqref="C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v>2</v>
      </c>
      <c r="D2" s="119" t="s">
        <v>39014</v>
      </c>
      <c r="E2" s="106"/>
      <c r="F2" s="121"/>
      <c r="G2" s="72">
        <f ca="1">IFERROR(NOW()-F2,"-")</f>
        <v>45992.493172453702</v>
      </c>
      <c r="H2" s="121"/>
      <c r="I2" s="119" t="str">
        <f>IFERROR(VLOOKUP(D2,DB!A:F,6,0),"")</f>
        <v>SCECO+STB</v>
      </c>
      <c r="J2" s="119" t="str">
        <f>IFERROR(VLOOKUP(D2,DB!A:G,7,0),"")</f>
        <v>Good</v>
      </c>
      <c r="K2" s="122"/>
      <c r="L2" s="137" t="str">
        <f>IFERROR(VLOOKUP(D2,DB!A:I,9,0),"")</f>
        <v>Latis</v>
      </c>
    </row>
    <row r="3" spans="1:16382" ht="31.5" customHeight="1">
      <c r="A3" s="118"/>
      <c r="B3" s="119" t="str">
        <f>IFERROR(VLOOKUP(D3,DB!A:K,11,0),"")</f>
        <v>R6</v>
      </c>
      <c r="C3" s="120">
        <v>1</v>
      </c>
      <c r="D3" s="119" t="s">
        <v>36631</v>
      </c>
      <c r="E3" s="106"/>
      <c r="F3" s="121"/>
      <c r="G3" s="72">
        <f ca="1">IFERROR(NOW()-F3,"-")</f>
        <v>45992.493172453702</v>
      </c>
      <c r="H3" s="121"/>
      <c r="I3" s="119" t="str">
        <f>IFERROR(VLOOKUP(D3,DB!A:F,6,0),"")</f>
        <v>SCECO</v>
      </c>
      <c r="J3" s="119" t="str">
        <f>IFERROR(VLOOKUP(D3,DB!A:G,7,0),"")</f>
        <v>Dead</v>
      </c>
      <c r="K3" s="122"/>
      <c r="L3" s="137" t="str">
        <f>IFERROR(VLOOKUP(D3,DB!A:I,9,0),"")</f>
        <v>Latis</v>
      </c>
    </row>
    <row r="4" spans="1:16382" ht="31.5" customHeight="1">
      <c r="A4" s="118"/>
      <c r="B4" s="119" t="str">
        <f>IFERROR(VLOOKUP(D4,DB!A:K,11,0),"")</f>
        <v>R6</v>
      </c>
      <c r="C4" s="120">
        <v>1</v>
      </c>
      <c r="D4" s="119" t="s">
        <v>37045</v>
      </c>
      <c r="E4" s="142"/>
      <c r="F4" s="121"/>
      <c r="G4" s="72">
        <f ca="1">IFERROR(NOW()-F4,"-")</f>
        <v>45992.493172453702</v>
      </c>
      <c r="H4" s="121"/>
      <c r="I4" s="119" t="str">
        <f>IFERROR(VLOOKUP(D4,DB!A:F,6,0),"")</f>
        <v>SCECO</v>
      </c>
      <c r="J4" s="119" t="str">
        <f>IFERROR(VLOOKUP(D4,DB!A:G,7,0),"")</f>
        <v>Vandalized</v>
      </c>
      <c r="K4" s="122"/>
      <c r="L4" s="137" t="str">
        <f>IFERROR(VLOOKUP(D4,DB!A:I,9,0),"")</f>
        <v>Latis</v>
      </c>
    </row>
    <row r="5" spans="1:16382" ht="31.5" customHeight="1">
      <c r="A5" s="118"/>
      <c r="B5" s="119" t="str">
        <f>IFERROR(VLOOKUP(D5,DB!A:K,11,0),"")</f>
        <v>R6</v>
      </c>
      <c r="C5" s="120">
        <v>1</v>
      </c>
      <c r="D5" s="119" t="s">
        <v>35148</v>
      </c>
      <c r="E5" s="142"/>
      <c r="F5" s="121"/>
      <c r="G5" s="72">
        <f ca="1">IFERROR(NOW()-F5,"-")</f>
        <v>45992.493172453702</v>
      </c>
      <c r="H5" s="121"/>
      <c r="I5" s="119" t="str">
        <f>IFERROR(VLOOKUP(D5,DB!A:F,6,0),"")</f>
        <v>SCECO</v>
      </c>
      <c r="J5" s="119" t="str">
        <f>IFERROR(VLOOKUP(D5,DB!A:G,7,0),"")</f>
        <v>Vandalized</v>
      </c>
      <c r="K5" s="122"/>
      <c r="L5" s="137" t="str">
        <f>IFERROR(VLOOKUP(D5,DB!A:I,9,0),"")</f>
        <v>Latis</v>
      </c>
    </row>
    <row r="6" spans="1:16382" ht="31.5" customHeight="1">
      <c r="A6" s="118"/>
      <c r="B6" s="119" t="str">
        <f>IFERROR(VLOOKUP(D6,DB!A:K,11,0),"")</f>
        <v>R6</v>
      </c>
      <c r="C6" s="120">
        <v>1</v>
      </c>
      <c r="D6" s="119" t="s">
        <v>33791</v>
      </c>
      <c r="E6" s="142"/>
      <c r="F6" s="121"/>
      <c r="G6" s="72">
        <f ca="1">IFERROR(NOW()-F6,"-")</f>
        <v>45992.493172453702</v>
      </c>
      <c r="H6" s="121"/>
      <c r="I6" s="119" t="str">
        <f>IFERROR(VLOOKUP(D6,DB!A:F,6,0),"")</f>
        <v>SCECO</v>
      </c>
      <c r="J6" s="119" t="str">
        <f>IFERROR(VLOOKUP(D6,DB!A:G,7,0),"")</f>
        <v>Vandalized</v>
      </c>
      <c r="K6" s="122"/>
      <c r="L6" s="137" t="str">
        <f>IFERROR(VLOOKUP(D6,DB!A:I,9,0),"")</f>
        <v>Latis</v>
      </c>
    </row>
    <row r="7" spans="1:16382" ht="31.5" customHeight="1">
      <c r="A7" s="118"/>
      <c r="B7" s="119" t="str">
        <f>IFERROR(VLOOKUP(D7,DB!A:K,11,0),"")</f>
        <v/>
      </c>
      <c r="C7" s="120"/>
      <c r="D7" s="119"/>
      <c r="E7" s="142"/>
      <c r="F7" s="121"/>
      <c r="G7" s="72">
        <f ca="1">IFERROR(NOW()-F7,"-")</f>
        <v>45992.493172453702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45992.493172453702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45992.493172453702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45992.493172453702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45992.493172453702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45992.493172453702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45992.493172453702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45992.493172453702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45992.493172453702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45992.493172453702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45992.493172453702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45992.493172453702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45992.493172453702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45992.493172453702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45992.493172453702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45992.493172453702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45992.493172453702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45992.493172453702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45992.493172453702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45992.493172453702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45992.493172453702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45992.493172453702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45992.493172453702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45992.493172453702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45992.493172453702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45992.493172453702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45992.493172453702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45992.493172453702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45992.493172453702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45992.493172453702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45992.493172453702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45992.493172453702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45992.493172453702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45992.493172453702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45992.493172453702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45992.493172453702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45992.493172453702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45992.493172453702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45992.493172453702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45992.493172453702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45992.493172453702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45992.493172453702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45992.493172453702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45992.493172453702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45992.493172453702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45992.493172453702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45992.493172453702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45992.493172453702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45992.493172453702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45992.493172453702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45992.493172453702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45992.493172453702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45992.493172453702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45992.493172453702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45992.493172453702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45992.493172453702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45992.493172453702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45992.493172453702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45992.493172453702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45992.493172453702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45992.493172453702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45992.493172453702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45992.493172453702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45992.493172453702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45992.493172453702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45992.493172453702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45992.493172453702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45992.493172453702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45992.493172453702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45992.493172453702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45992.493172453702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45992.493172453702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45992.493172453702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45992.493172453702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45992.493172453702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45992.493172453702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45992.493172453702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45992.493172453702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45992.493172453702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45992.493172453702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45992.493172453702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45992.493172453702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45992.493172453702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45992.493172453702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45992.493172453702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45992.493172453702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45992.493172453702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45992.493172453702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45992.493172453702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45992.493172453702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45992.493172453702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45992.493172453702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45992.493172453702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45992.493172453702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45992.493172453702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45992.493172453702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45992.493172453702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45992.493172453702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45992.493172453702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45992.493172453702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45992.493172453702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45992.493172453702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45992.493172453702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45992.493172453702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45992.493172453702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45992.493172453702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45992.493172453702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45992.493172453702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45992.493172453702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45992.493172453702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45992.493172453702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45992.493172453702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45992.493172453702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45992.493172453702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45992.493172453702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45992.493172453702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45992.493172453702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45992.493172453702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45992.493172453702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45992.493172453702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45992.493172453702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45992.493172453702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45992.493172453702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45992.493172453702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45992.493172453702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45992.493172453702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45992.493172453702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45992.493172453702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45992.493172453702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45992.493172453702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45992.493172453702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45992.493172453702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45992.493172453702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45992.493172453702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45992.493172453702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45992.493172453702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45992.493172453702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45992.493172453702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45992.493172453702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45992.493172453702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45992.493172453702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45992.493172453702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45992.493172453702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45992.493172453702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45992.493172453702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45992.493172453702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45992.493172453702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45992.493172453702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45992.493172453702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45992.493172453702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45992.493172453702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45992.493172453702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45992.493172453702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45992.493172453702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45992.493172453702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45992.493172453702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45992.493172453702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45992.493172453702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45992.493172453702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45992.493172453702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45992.493172453702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45992.493172453702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45992.493172453702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45992.493172453702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45992.493172453702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45992.493172453702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45992.493172453702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45992.493172453702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45992.493172453702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45992.493172453702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45992.493172453702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45992.493172453702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45992.493172453702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45992.493172453702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45992.493172453702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45992.493172453702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45992.493172453702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45992.493172453702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45992.493172453702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45992.493172453702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45992.493172453702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45992.493172453702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45992.493172453702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45992.493172453702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45992.493172453702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45992.493172453702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45992.493172453702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45992.493172453702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45992.493172453702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45992.493172453702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45992.493172453702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45992.493172453702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45992.493172453702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45992.493172453702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45992.493172453702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45992.493172453702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45992.493172453702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45992.493172453702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45992.493172453702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45992.493172453702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45992.493172453702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45992.493172453702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45992.493172453702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45992.493172453702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45992.493172453702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45992.493172453702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45992.493172453702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45992.493172453702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45992.493172453702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45992.493172453702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45992.493172453702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45992.493172453702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45992.493172453702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45992.493172453702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45992.493172453702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45992.493172453702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45992.493172453702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45992.493172453702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45992.493172453702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45992.493172453702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45992.493172453702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45992.493172453702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45992.493172453702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45992.493172453702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45992.493172453702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45992.493172453702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45992.493172453702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45992.493172453702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45992.493172453702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45992.493172453702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45992.493172453702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45992.493172453702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45992.493172453702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45992.493172453702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45992.493172453702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45992.493172453702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45992.493172453702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45992.493172453702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45992.493172453702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45992.493172453702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45992.493172453702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45992.493172453702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45992.493172453702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45992.493172453702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45992.493172453702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45992.493172453702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45992.493172453702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45992.493172453702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45992.493172453702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45992.493172453702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45992.493172453702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45992.493172453702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45992.493172453702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45992.493172453702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45992.493172453702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45992.493172453702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45992.493172453702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45992.493172453702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45992.493172453702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45992.493172453702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45992.493172453702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45992.493172453702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45992.493172453702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45992.493172453702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45992.493172453702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45992.493172453702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45992.493172453702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45992.493172453702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45992.493172453702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45992.493172453702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45992.493172453702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45992.493172453702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45992.493172453702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45992.493172453702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45992.493172453702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45992.493172453702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45992.493172453702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45992.493172453702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45992.493172453702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45992.493172453702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45992.493172453702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45992.493172453702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45992.493172453702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45992.493172453702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45992.493172453702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45992.493172453702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45992.493172453702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45992.493172453702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45992.493172453702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45992.493172453702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45992.493172453702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45992.493172453702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45992.493172453702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45992.493172453702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45992.493172453702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45992.493172453702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45992.493172453702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45992.493172453702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45992.493172453702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45992.493172453702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45992.493172453702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45992.493172453702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45992.493172453702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45992.493172453702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45992.493172453702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45992.493172453702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45992.493172453702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45992.493172453702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45992.493172453702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45992.493172453702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45992.493172453702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45992.493172453702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45992.493172453702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45992.493172453702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45992.493172453702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45992.493172453702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45992.493172453702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45992.493172453702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45992.493172453702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45992.493172453702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45992.493172453702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45992.493172453702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45992.493172453702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45992.493172453702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45992.493172453702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45992.493172453702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45992.493172453702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45992.493172453702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45992.493172453702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45992.493172453702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45992.493172453702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45992.493172453702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45992.493172453702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45992.493172453702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45992.493172453702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45992.493172453702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45992.493172453702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45992.493172453702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45992.493172453702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45992.493172453702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45992.493172453702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45992.493172453702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45992.493172453702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45992.493172453702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45992.493172453702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45992.493172453702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45992.493172453702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45992.493172453702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45992.493172453702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45992.493172453702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45992.493172453702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45992.493172453702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45992.493172453702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45992.493172453702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45992.493172453702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45992.493172453702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45992.493172453702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45992.493172453702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45992.493172453702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45992.493172453702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45992.493172453702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45992.493172453702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45992.493172453702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45992.493172453702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45992.493172453702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45992.493172453702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45992.493172453702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45992.493172453702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45992.493172453702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45992.493172453702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45992.493172453702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45992.493172453702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45992.493172453702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45992.493172453702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45992.493172453702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45992.493172453702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45992.493172453702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45992.493172453702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45992.493172453702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45992.493172453702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45992.493172453702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45992.493172453702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45992.493172453702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45992.493172453702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45992.493172453702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45992.493172453702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45992.493172453702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45992.493172453702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45992.493172453702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45992.493172453702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45992.493172453702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45992.493172453702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45992.493172453702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45992.493172453702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45992.493172453702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45992.493172453702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45992.493172453702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45992.493172453702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45992.493172453702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45992.493172453702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45992.493172453702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45992.493172453702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45992.493172453702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45992.493172453702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45992.493172453702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45992.493172453702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45992.493172453702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45992.493172453702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45992.493172453702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45992.493172453702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45992.493172453702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45992.493172453702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45992.493172453702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45992.493172453702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45992.493172453702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45992.493172453702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45992.493172453702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45992.493172453702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45992.493172453702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45992.493172453702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45992.493172453702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45992.493172453702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45992.493172453702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45992.493172453702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45992.493172453702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45992.493172453702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45992.493172453702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45992.493172453702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45992.493172453702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45992.493172453702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45992.493172453702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45992.493172453702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45992.493172453702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45992.493172453702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45992.493172453702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45992.493172453702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45992.493172453702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45992.493172453702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45992.493172453702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45992.493172453702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45992.493172453702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45992.493172453702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45992.493172453702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45992.493172453702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45992.493172453702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45992.493172453702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45992.493172453702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45992.493172453702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45992.493172453702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45992.493172453702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45992.493172453702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45992.493172453702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45992.493172453702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45992.493172453702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45992.493172453702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45992.493172453702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45992.493172453702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45992.493172453702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45992.493172453702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45992.493172453702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45992.493172453702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45992.493172453702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45992.493172453702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45992.493172453702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45992.493172453702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45992.493172453702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45992.493172453702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45992.493172453702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45992.493172453702</v>
      </c>
      <c r="H475" s="121"/>
      <c r="I475" s="119" t="str">
        <f>IFERROR(VLOOKUP(D475,DB!A:F,6,0),"")</f>
        <v/>
      </c>
      <c r="J475" s="119" t="str">
        <f>IFERROR(VLOOKUP(D475,DB!A:G,7,0),"")</f>
        <v/>
      </c>
      <c r="K475" s="122"/>
      <c r="L475" s="137" t="str">
        <f>IFERROR(VLOOKUP(D475,DB!A:I,9,0),"")</f>
        <v/>
      </c>
    </row>
    <row r="476" spans="1:12" ht="31.5" customHeight="1">
      <c r="A476" s="143"/>
      <c r="B476" s="144" t="str">
        <f>IFERROR(VLOOKUP(D476,DB!A:K,11,0),"")</f>
        <v/>
      </c>
      <c r="C476" s="145"/>
      <c r="D476" s="144"/>
      <c r="E476" s="142"/>
      <c r="F476" s="146"/>
      <c r="G476" s="147">
        <f ca="1">IFERROR(NOW()-F476,"-")</f>
        <v>45992.493172453702</v>
      </c>
      <c r="H476" s="146"/>
      <c r="I476" s="144" t="str">
        <f>IFERROR(VLOOKUP(D476,DB!A:F,6,0),"")</f>
        <v/>
      </c>
      <c r="J476" s="144" t="str">
        <f>IFERROR(VLOOKUP(D476,DB!A:G,7,0),"")</f>
        <v/>
      </c>
      <c r="K476" s="148"/>
      <c r="L476" s="149" t="str">
        <f>IFERROR(VLOOKUP(D476,DB!A:I,9,0),"")</f>
        <v/>
      </c>
    </row>
  </sheetData>
  <dataValidations count="2">
    <dataValidation allowBlank="1" showInputMessage="1" showErrorMessage="1" sqref="E1" xr:uid="{9E1BC488-8814-4F8A-8DBE-742B3278AB71}"/>
    <dataValidation type="list" allowBlank="1" showInputMessage="1" showErrorMessage="1" sqref="E2:E4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2025-12-01T08:50:26Z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