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771" documentId="120_S{2AC9BD13-BADA-5192-A53E-5A8FF88502F6}" xr6:coauthVersionLast="47" xr6:coauthVersionMax="47" xr10:uidLastSave="{61FE7ECF-F679-4952-88AF-4C24DF9596D7}"/>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3" i="4"/>
  <c r="G7" i="4"/>
  <c r="I7" i="4"/>
  <c r="J7" i="4"/>
  <c r="L3" i="4"/>
  <c r="L4" i="4"/>
  <c r="L5" i="4"/>
  <c r="L6" i="4"/>
  <c r="L7" i="4"/>
  <c r="L8" i="4"/>
  <c r="L9"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6" i="5"/>
  <c r="L7" i="5"/>
  <c r="L8" i="5"/>
  <c r="L9" i="5"/>
  <c r="L10" i="5"/>
  <c r="J6" i="5"/>
  <c r="J7" i="5"/>
  <c r="J8" i="5"/>
  <c r="J9" i="5"/>
  <c r="J10" i="5"/>
  <c r="I6" i="5"/>
  <c r="I7" i="5"/>
  <c r="I8" i="5"/>
  <c r="I9" i="5"/>
  <c r="I10" i="5"/>
  <c r="B6" i="5"/>
  <c r="B7" i="5"/>
  <c r="B8" i="5"/>
  <c r="B9" i="5"/>
  <c r="B10" i="5"/>
  <c r="G6" i="5"/>
  <c r="G7" i="5"/>
  <c r="G8" i="5"/>
  <c r="G9" i="5"/>
  <c r="G10"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6" i="4"/>
  <c r="I6" i="4"/>
  <c r="J6"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<sst xmlns="http://schemas.openxmlformats.org/spreadsheetml/2006/main" count="181593" uniqueCount="39211">
  <si>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</si>
  <si>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</si>
  <si>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</si>
  <si>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</si>
  <si>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</si>
  <si>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</si>
  <si>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</si>
  <si>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</si>
  <si>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</si>
  <si>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</si>
  <si>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</si>
  <si>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</si>
  <si>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</si>
  <si>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</si>
  <si>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</si>
  <si>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</si>
  <si>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</si>
  <si>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</si>
  <si>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</si>
  <si>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</si>
  <si>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</si>
  <si>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</si>
  <si>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</si>
  <si>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</si>
  <si>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</si>
  <si>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</si>
  <si>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</si>
  <si>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</si>
  <si>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</si>
  <si>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</si>
  <si>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</si>
  <si>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</si>
  <si>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</si>
  <si>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</si>
  <si>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</si>
  <si>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</si>
  <si>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</si>
  <si>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</si>
  <si>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</si>
  <si>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</si>
  <si>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</si>
  <si>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</si>
  <si>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</si>
  <si>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</si>
  <si>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</si>
  <si>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</si>
  <si>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</si>
  <si>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</si>
  <si>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</si>
  <si>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</si>
  <si>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</si>
  <si>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</si>
  <si>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</si>
  <si>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</si>
  <si>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</si>
  <si>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</si>
  <si>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</si>
  <si>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</si>
  <si>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</si>
  <si>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</si>
  <si>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</si>
  <si>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</si>
  <si>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</si>
  <si>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</si>
  <si>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</si>
  <si>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</si>
  <si>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</si>
  <si>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</si>
  <si>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</si>
  <si>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</si>
  <si>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</si>
  <si>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</si>
  <si>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</si>
  <si>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</si>
  <si>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</si>
  <si>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</si>
  <si>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</si>
  <si>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</si>
  <si>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</si>
  <si>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</si>
  <si>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</si>
  <si>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</si>
  <si>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</si>
  <si>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</si>
  <si>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</si>
  <si>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</si>
  <si>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</si>
  <si>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</si>
  <si>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</si>
  <si>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</si>
  <si>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</si>
  <si>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</si>
  <si>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</si>
  <si>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</si>
  <si>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</si>
  <si>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</si>
  <si>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</si>
  <si>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</si>
  <si>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</si>
  <si>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</si>
  <si>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</si>
  <si>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</si>
  <si>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</si>
  <si>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</si>
  <si>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</si>
  <si>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</si>
  <si>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</si>
  <si>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</si>
  <si>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</si>
  <si>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</si>
  <si>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</si>
  <si>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</si>
  <si>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</si>
  <si>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</si>
  <si>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</si>
  <si>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</si>
  <si>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</si>
  <si>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</si>
  <si>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</si>
  <si>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</si>
  <si>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</si>
  <si>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</si>
  <si>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</si>
  <si>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</si>
  <si>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</si>
  <si>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</si>
  <si>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</si>
  <si>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</si>
  <si>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</si>
  <si>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</si>
  <si>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</si>
  <si>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</si>
  <si>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</si>
  <si>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</si>
  <si>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</si>
  <si>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</si>
  <si>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</si>
  <si>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</si>
  <si>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</si>
  <si>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</si>
  <si>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</si>
  <si>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</si>
  <si>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</si>
  <si>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</si>
  <si>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</si>
  <si>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</si>
  <si>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</si>
  <si>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</si>
  <si>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</si>
  <si>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</si>
  <si>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</si>
  <si>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</si>
  <si>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</si>
  <si>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</si>
  <si>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</si>
  <si>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</si>
  <si>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</si>
  <si>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</si>
  <si>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</si>
  <si>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</si>
  <si>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</si>
  <si>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</si>
  <si>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</si>
  <si>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</si>
  <si>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</si>
  <si>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</si>
  <si>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</si>
  <si>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</si>
  <si>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</si>
  <si>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</si>
  <si>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</si>
  <si>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</si>
  <si>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</si>
  <si>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</si>
  <si>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</si>
  <si>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</si>
  <si>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</si>
  <si>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</si>
  <si>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</si>
  <si>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</si>
  <si>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</si>
  <si>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</si>
  <si>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</si>
  <si>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</si>
  <si>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</si>
  <si>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</si>
  <si>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</si>
  <si>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</si>
  <si>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</si>
  <si>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</si>
  <si>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</si>
  <si>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</si>
  <si>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</si>
  <si>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</si>
  <si>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</si>
  <si>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</si>
  <si>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</si>
  <si>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</si>
  <si>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</si>
  <si>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</si>
  <si>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</si>
  <si>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</si>
  <si>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</si>
  <si>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</si>
  <si>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</si>
  <si>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</si>
  <si>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</si>
  <si>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</si>
  <si>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</si>
  <si>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</si>
  <si>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</si>
  <si>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</si>
  <si>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</si>
  <si>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</si>
  <si>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</si>
  <si>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</si>
  <si>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</si>
  <si>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</si>
  <si>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</si>
  <si>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</si>
  <si>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</si>
  <si>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</si>
  <si>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</si>
  <si>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</si>
  <si>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</si>
  <si>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</si>
  <si>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</si>
  <si>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</si>
  <si>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</si>
  <si>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</si>
  <si>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</si>
  <si>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</si>
  <si>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</si>
  <si>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</si>
  <si>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</si>
  <si>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</si>
  <si>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</si>
  <si>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</si>
  <si>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</si>
  <si>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</si>
  <si>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</si>
  <si>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</si>
  <si>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</si>
  <si>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</si>
  <si>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</si>
  <si>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</si>
  <si>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</si>
  <si>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</si>
  <si>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</si>
  <si>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</si>
  <si>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</si>
  <si>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</si>
  <si>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</si>
  <si>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</si>
  <si>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</si>
  <si>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</si>
  <si>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</si>
  <si>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</si>
  <si>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</si>
  <si>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</si>
  <si>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</si>
  <si>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</si>
  <si>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</si>
  <si>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</si>
  <si>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</si>
  <si>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</si>
  <si>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</si>
  <si>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</si>
  <si>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</si>
  <si>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</si>
  <si>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</si>
  <si>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</si>
  <si>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</si>
  <si>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</si>
  <si>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</si>
  <si>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</si>
  <si>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</si>
  <si>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</si>
  <si>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</si>
  <si>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</si>
  <si>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</si>
  <si>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</si>
  <si>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</si>
  <si>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</si>
  <si>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</si>
  <si>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</si>
  <si>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</si>
  <si>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</si>
  <si>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</si>
  <si>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</si>
  <si>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</si>
  <si>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</si>
  <si>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</si>
  <si>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</si>
  <si>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</si>
  <si>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</si>
  <si>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</si>
  <si>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</si>
  <si>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</si>
  <si>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</si>
  <si>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</si>
  <si>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</si>
  <si>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</si>
  <si>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</si>
  <si>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</si>
  <si>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</si>
  <si>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</si>
  <si>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</si>
  <si>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</si>
  <si>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</si>
  <si>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</si>
  <si>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</si>
  <si>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</si>
  <si>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</si>
  <si>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</si>
  <si>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</si>
  <si>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</si>
  <si>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</si>
  <si>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</si>
  <si>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</si>
  <si>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</si>
  <si>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</si>
  <si>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</si>
  <si>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</si>
  <si>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</si>
  <si>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</si>
  <si>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</si>
  <si>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</si>
  <si>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</si>
  <si>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</si>
  <si>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</si>
  <si>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</si>
  <si>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</si>
  <si>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</si>
  <si>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</si>
  <si>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</si>
  <si>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</si>
  <si>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</si>
  <si>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</si>
  <si>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</si>
  <si>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</si>
  <si>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</si>
  <si>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</si>
  <si>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</si>
  <si>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</si>
  <si>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</si>
  <si>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</si>
  <si>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</si>
  <si>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</si>
  <si>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</si>
  <si>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</si>
  <si>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</si>
  <si>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</si>
  <si>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</si>
  <si>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</si>
  <si>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</si>
  <si>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</si>
  <si>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</si>
  <si>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</si>
  <si>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</si>
  <si>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</si>
  <si>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</si>
  <si>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</si>
  <si>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</si>
  <si>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</si>
  <si>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</si>
  <si>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</si>
  <si>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</si>
  <si>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</si>
  <si>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</si>
  <si>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</si>
  <si>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</si>
  <si>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</si>
  <si>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</si>
  <si>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</si>
  <si>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</si>
  <si>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</si>
  <si>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</si>
  <si>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</si>
  <si>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</si>
  <si>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</si>
  <si>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</si>
  <si>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</si>
  <si>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</si>
  <si>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</si>
  <si>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</si>
  <si>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</si>
  <si>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</si>
  <si>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</si>
  <si>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</si>
  <si>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</si>
  <si>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</si>
  <si>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</si>
  <si>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</si>
  <si>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</si>
  <si>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</si>
  <si>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</si>
  <si>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</si>
  <si>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</si>
  <si>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</si>
  <si>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</si>
  <si>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</si>
  <si>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</si>
  <si>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</si>
  <si>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</si>
  <si>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</si>
  <si>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</si>
  <si>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</si>
  <si>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</si>
  <si>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</si>
  <si>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</si>
  <si>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</si>
  <si>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</si>
  <si>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</si>
  <si>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</si>
  <si>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</si>
  <si>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</si>
  <si>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</si>
  <si>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</si>
  <si>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</si>
  <si>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</si>
  <si>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</si>
  <si>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</si>
  <si>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</si>
  <si>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</si>
  <si>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</si>
  <si>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</si>
  <si>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</si>
  <si>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</si>
  <si>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</si>
  <si>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</si>
  <si>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</si>
  <si>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</si>
  <si>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</si>
  <si>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</si>
  <si>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</si>
  <si>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</si>
  <si>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</si>
  <si>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</si>
  <si>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</si>
  <si>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</si>
  <si>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</si>
  <si>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</si>
  <si>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</si>
  <si>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</si>
  <si>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</si>
  <si>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</si>
  <si>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</si>
  <si>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</si>
  <si>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</si>
  <si>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</si>
  <si>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</si>
  <si>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</si>
  <si>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</si>
  <si>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</si>
  <si>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</si>
  <si>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</si>
  <si>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</si>
  <si>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</si>
  <si>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</si>
  <si>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</si>
  <si>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</si>
  <si>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</si>
  <si>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</si>
  <si>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</si>
  <si>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</si>
  <si>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</si>
  <si>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</si>
  <si>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</si>
  <si>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</si>
  <si>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</si>
  <si>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</si>
  <si>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</si>
  <si>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</si>
  <si>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</si>
  <si>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</si>
  <si>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</si>
  <si>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</si>
  <si>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</si>
  <si>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</si>
  <si>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</si>
  <si>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</si>
  <si>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</si>
  <si>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</si>
  <si>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</si>
  <si>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</si>
  <si>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</si>
  <si>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</si>
  <si>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</si>
  <si>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</si>
  <si>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</si>
  <si>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</si>
  <si>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</si>
  <si>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</si>
  <si>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</si>
  <si>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</si>
  <si>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</si>
  <si>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</si>
  <si>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</si>
  <si>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</si>
  <si>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</si>
  <si>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</si>
  <si>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</si>
  <si>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</si>
  <si>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</si>
  <si>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</si>
  <si>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</si>
  <si>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</si>
  <si>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</si>
  <si>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</si>
  <si>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</si>
  <si>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</si>
  <si>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</si>
  <si>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</si>
  <si>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</si>
  <si>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</si>
  <si>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</si>
  <si>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</si>
  <si>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</si>
  <si>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</si>
  <si>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</si>
  <si>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</si>
  <si>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</si>
  <si>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</si>
  <si>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</si>
  <si>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</si>
  <si>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</si>
  <si>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</si>
  <si>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</si>
  <si>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</si>
  <si>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</si>
  <si>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</si>
  <si>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</si>
  <si>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</si>
  <si>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</si>
  <si>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</si>
  <si>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</si>
  <si>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</si>
  <si>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</si>
  <si>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</si>
  <si>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</si>
  <si>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</si>
  <si>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</si>
  <si>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</si>
  <si>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</si>
  <si>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</si>
  <si>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</si>
  <si>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</si>
  <si>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</si>
  <si>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</si>
  <si>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</si>
  <si>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</si>
  <si>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</si>
  <si>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</si>
  <si>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</si>
  <si>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</si>
  <si>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</si>
  <si>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</si>
  <si>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</si>
  <si>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</si>
  <si>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</si>
  <si>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</si>
  <si>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</si>
  <si>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</si>
  <si>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</si>
  <si>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</si>
  <si>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</si>
  <si>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</si>
  <si>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</si>
  <si>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</si>
  <si>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</si>
  <si>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</si>
  <si>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</si>
  <si>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</si>
  <si>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</si>
  <si>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</si>
  <si>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</si>
  <si>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</si>
  <si>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</si>
  <si>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</si>
  <si>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</si>
  <si>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</si>
  <si>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</si>
  <si>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</si>
  <si>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</si>
  <si>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</si>
  <si>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</si>
  <si>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</si>
  <si>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</si>
  <si>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</si>
  <si>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</si>
  <si>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</si>
  <si>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</si>
  <si>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</si>
  <si>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</si>
  <si>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</si>
  <si>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</si>
  <si>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</si>
  <si>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</si>
  <si>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</si>
  <si>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</si>
  <si>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</si>
  <si>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</si>
  <si>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</si>
  <si>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</si>
  <si>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</si>
  <si>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</si>
  <si>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</si>
  <si>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</si>
  <si>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</si>
  <si>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</si>
  <si>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</si>
  <si>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</si>
  <si>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</si>
  <si>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</si>
  <si>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</si>
  <si>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</si>
  <si>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</si>
  <si>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</si>
  <si>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</si>
  <si>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</si>
  <si>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</si>
  <si>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</si>
  <si>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</si>
  <si>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</si>
  <si>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</si>
  <si>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</si>
  <si>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</si>
  <si>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</si>
  <si>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</si>
  <si>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</si>
  <si>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</si>
  <si>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</si>
  <si>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</si>
  <si>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</si>
  <si>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</si>
  <si>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</si>
  <si>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</si>
  <si>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</si>
  <si>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</si>
  <si>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</si>
  <si>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</si>
  <si>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</si>
  <si>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</si>
  <si>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</si>
  <si>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</si>
  <si>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</si>
  <si>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</si>
  <si>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</si>
  <si>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</si>
  <si>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</si>
  <si>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</si>
  <si>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</si>
  <si>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</si>
  <si>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</si>
  <si>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</si>
  <si>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</si>
  <si>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</si>
  <si>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</si>
  <si>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</si>
  <si>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</si>
  <si>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</si>
  <si>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</si>
  <si>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</si>
  <si>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</si>
  <si>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</si>
  <si>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</si>
  <si>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</si>
  <si>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</si>
  <si>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</si>
  <si>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</si>
  <si>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</si>
  <si>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</si>
  <si>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</si>
  <si>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</si>
  <si>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</si>
  <si>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</si>
  <si>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</si>
  <si>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</si>
  <si>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</si>
  <si>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</si>
  <si>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</si>
  <si>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</si>
  <si>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</si>
  <si>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</si>
  <si>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</si>
  <si>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</si>
  <si>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</si>
  <si>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</si>
  <si>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</si>
  <si>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</si>
  <si>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</si>
  <si>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</si>
  <si>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</si>
  <si>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</si>
  <si>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</si>
  <si>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</si>
  <si>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</si>
  <si>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</si>
  <si>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</si>
  <si>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</si>
  <si>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</si>
  <si>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</si>
  <si>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</si>
  <si>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</si>
  <si>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</si>
  <si>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</si>
  <si>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</si>
  <si>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</si>
  <si>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</si>
  <si>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</si>
  <si>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</si>
  <si>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</si>
  <si>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</si>
  <si>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</si>
  <si>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</si>
  <si>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</si>
  <si>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</si>
  <si>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</si>
  <si>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</si>
  <si>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</si>
  <si>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</si>
  <si>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</si>
  <si>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</si>
  <si>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</si>
  <si>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</si>
  <si>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</si>
  <si>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</si>
  <si>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</si>
  <si>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</si>
  <si>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</si>
  <si>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</si>
  <si>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</si>
  <si>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</si>
  <si>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</si>
  <si>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</si>
  <si>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</si>
  <si>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</si>
  <si>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</si>
  <si>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</si>
  <si>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</si>
  <si>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</si>
  <si>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</si>
  <si>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</si>
  <si>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</si>
  <si>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</si>
  <si>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</si>
  <si>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</si>
  <si>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</si>
  <si>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</si>
  <si>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</si>
  <si>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</si>
  <si>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</si>
  <si>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</si>
  <si>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</si>
  <si>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</si>
  <si>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</si>
  <si>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</si>
  <si>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</si>
  <si>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</si>
  <si>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</si>
  <si>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</si>
  <si>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</si>
  <si>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</si>
  <si>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</si>
  <si>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</si>
  <si>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</si>
  <si>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</si>
  <si>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</si>
  <si>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</si>
  <si>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</si>
  <si>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</si>
  <si>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</si>
  <si>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</si>
  <si>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</si>
  <si>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</si>
  <si>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</si>
  <si>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</si>
  <si>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</si>
  <si>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</si>
  <si>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</si>
  <si>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</si>
  <si>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</si>
  <si>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</si>
  <si>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</si>
  <si>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</si>
  <si>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</si>
  <si>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</si>
  <si>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</si>
  <si>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</si>
  <si>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</si>
  <si>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</si>
  <si>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</si>
  <si>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</si>
  <si>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</si>
  <si>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</si>
  <si>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</si>
  <si>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</si>
  <si>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</si>
  <si>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</si>
  <si>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</si>
  <si>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</si>
  <si>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</si>
  <si>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</si>
  <si>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</si>
  <si>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</si>
  <si>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</si>
  <si>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</si>
  <si>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</si>
  <si>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</si>
  <si>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</si>
  <si>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</si>
  <si>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</si>
  <si>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</si>
  <si>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</si>
  <si>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</si>
  <si>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</si>
  <si>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</si>
  <si>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</si>
  <si>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</si>
  <si>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</si>
  <si>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</si>
  <si>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</si>
  <si>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</si>
  <si>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</si>
  <si>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</si>
  <si>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</si>
  <si>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</si>
  <si>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</si>
  <si>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</si>
  <si>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</si>
  <si>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</si>
  <si>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</si>
  <si>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</si>
  <si>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</si>
  <si>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</si>
  <si>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</si>
  <si>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</si>
  <si>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</si>
  <si>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</si>
  <si>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</si>
  <si>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</si>
  <si>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</si>
  <si>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</si>
  <si>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</si>
  <si>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</si>
  <si>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</si>
  <si>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</si>
  <si>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</si>
  <si>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</si>
  <si>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</si>
  <si>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</si>
  <si>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</si>
  <si>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</si>
  <si>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</si>
  <si>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</si>
  <si>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</si>
  <si>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</si>
  <si>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</si>
  <si>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</si>
  <si>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</si>
  <si>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</si>
  <si>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</si>
  <si>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</si>
  <si>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</si>
  <si>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</si>
  <si>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</si>
  <si>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</si>
  <si>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</si>
  <si>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</si>
  <si>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</si>
  <si>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</si>
  <si>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</si>
  <si>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</si>
  <si>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</si>
  <si>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</si>
  <si>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</si>
  <si>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</si>
  <si>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</si>
  <si>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</si>
  <si>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</si>
  <si>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</si>
  <si>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</si>
  <si>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</si>
  <si>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</si>
  <si>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</si>
  <si>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</si>
  <si>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</si>
  <si>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</si>
  <si>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</si>
  <si>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</si>
  <si>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</si>
  <si>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</si>
  <si>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</si>
  <si>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</si>
  <si>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</si>
  <si>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</si>
  <si>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</si>
  <si>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</si>
  <si>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</si>
  <si>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</si>
  <si>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</si>
  <si>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</si>
  <si>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</si>
  <si>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</si>
  <si>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</si>
  <si>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</si>
  <si>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</si>
  <si>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</si>
  <si>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</si>
  <si>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</si>
  <si>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</si>
  <si>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</si>
  <si>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</si>
  <si>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</si>
  <si>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</si>
  <si>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</si>
  <si>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</si>
  <si>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</si>
  <si>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</si>
  <si>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</si>
  <si>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</si>
  <si>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</si>
  <si>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</si>
  <si>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</si>
  <si>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</si>
  <si>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</si>
  <si>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</si>
  <si>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</si>
  <si>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</si>
  <si>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</si>
  <si>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</si>
  <si>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</si>
  <si>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</si>
  <si>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</si>
  <si>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</si>
  <si>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</si>
  <si>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</si>
  <si>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</si>
  <si>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</si>
  <si>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</si>
  <si>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</si>
  <si>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</si>
  <si>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</si>
  <si>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</si>
  <si>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</si>
  <si>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</si>
  <si>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</si>
  <si>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</si>
  <si>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</si>
  <si>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</si>
  <si>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</si>
  <si>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</si>
  <si>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</si>
  <si>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</si>
  <si>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</si>
  <si>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</si>
  <si>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</si>
  <si>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</si>
  <si>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</si>
  <si>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</si>
  <si>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</si>
  <si>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</si>
  <si>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</si>
  <si>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</si>
  <si>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</si>
  <si>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</si>
  <si>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</si>
  <si>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</si>
  <si>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</si>
  <si>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</si>
  <si>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</si>
  <si>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</si>
  <si>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</si>
  <si>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</si>
  <si>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</si>
  <si>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</si>
  <si>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</si>
  <si>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</si>
  <si>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</si>
  <si>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</si>
  <si>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</si>
  <si>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</si>
  <si>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</si>
  <si>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</si>
  <si>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</si>
  <si>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</si>
  <si>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</si>
  <si>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</si>
  <si>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</si>
  <si>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</si>
  <si>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</si>
  <si>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</si>
  <si>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</si>
  <si>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</si>
  <si>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</si>
  <si>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</si>
  <si>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</si>
  <si>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</si>
  <si>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</si>
  <si>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</si>
  <si>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</si>
  <si>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</si>
  <si>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</si>
  <si>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</si>
  <si>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</si>
  <si>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</si>
  <si>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</si>
  <si>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</si>
  <si>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</si>
  <si>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</si>
  <si>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</si>
  <si>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</si>
  <si>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</si>
  <si>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</si>
  <si>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</si>
  <si>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</si>
  <si>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</si>
  <si>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</si>
  <si>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</si>
  <si>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</si>
  <si>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</si>
  <si>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</si>
  <si>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</si>
  <si>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</si>
  <si>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</si>
  <si>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</si>
  <si>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</si>
  <si>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</si>
  <si>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</si>
  <si>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</si>
  <si>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</si>
  <si>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</si>
  <si>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</si>
  <si>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</si>
  <si>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</si>
  <si>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</si>
  <si>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</si>
  <si>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</si>
  <si>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</si>
  <si>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</si>
  <si>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</si>
  <si>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</si>
  <si>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</si>
  <si>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</si>
  <si>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</si>
  <si>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</si>
  <si>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</si>
  <si>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</si>
  <si>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</si>
  <si>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</si>
  <si>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</si>
  <si>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</si>
  <si>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</si>
  <si>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</si>
  <si>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</si>
  <si>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</si>
  <si>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</si>
  <si>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</si>
  <si>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</si>
  <si>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</si>
  <si>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</si>
  <si>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</si>
  <si>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</si>
  <si>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</si>
  <si>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</si>
  <si>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</si>
  <si>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</si>
  <si>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</si>
  <si>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</si>
  <si>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</si>
  <si>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</si>
  <si>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</si>
  <si>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</si>
  <si>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</si>
  <si>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</si>
  <si>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</si>
  <si>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</si>
  <si>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</si>
  <si>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</si>
  <si>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</si>
  <si>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</si>
  <si>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</si>
  <si>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</si>
  <si>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</si>
  <si>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</si>
  <si>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</si>
  <si>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</si>
  <si>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</si>
  <si>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</si>
  <si>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</si>
  <si>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</si>
  <si>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</si>
  <si>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</si>
  <si>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</si>
  <si>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</si>
  <si>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</si>
  <si>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</si>
  <si>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</si>
  <si>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</si>
  <si>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</si>
  <si>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</si>
  <si>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</si>
  <si>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</si>
  <si>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</si>
  <si>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</si>
  <si>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</si>
  <si>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</si>
  <si>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</si>
  <si>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</si>
  <si>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</si>
  <si>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</si>
  <si>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</si>
  <si>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</si>
  <si>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</si>
  <si>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</si>
  <si>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</si>
  <si>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</si>
  <si>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</si>
  <si>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</si>
  <si>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</si>
  <si>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</si>
  <si>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</si>
  <si>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</si>
  <si>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</si>
  <si>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</si>
  <si>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</si>
  <si>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</si>
  <si>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</si>
  <si>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</si>
  <si>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</si>
  <si>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</si>
  <si>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</si>
  <si>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</si>
  <si>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</si>
  <si>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</si>
  <si>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</si>
  <si>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</si>
  <si>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</si>
  <si>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</si>
  <si>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</si>
  <si>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</si>
  <si>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</si>
  <si>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</si>
  <si>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</si>
  <si>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</si>
  <si>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</si>
  <si>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</si>
  <si>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</si>
  <si>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</si>
  <si>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</si>
  <si>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</si>
  <si>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</si>
  <si>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</si>
  <si>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</si>
  <si>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</si>
  <si>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</si>
  <si>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</si>
  <si>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</si>
  <si>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</si>
  <si>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</si>
  <si>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</si>
  <si>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</si>
  <si>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</si>
  <si>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</si>
  <si>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</si>
  <si>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</si>
  <si>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</si>
  <si>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</si>
  <si>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</si>
  <si>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</si>
  <si>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</si>
  <si>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</si>
  <si>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</si>
  <si>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</si>
  <si>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</si>
  <si>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</si>
  <si>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</si>
  <si>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</si>
  <si>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</si>
  <si>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</si>
  <si>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</si>
  <si>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</si>
  <si>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</si>
  <si>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</si>
  <si>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</si>
  <si>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</si>
  <si>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</si>
  <si>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</si>
  <si>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</si>
  <si>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</si>
  <si>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</si>
  <si>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</si>
  <si>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</si>
  <si>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</si>
  <si>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</si>
  <si>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</si>
  <si>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</si>
  <si>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</si>
  <si>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</si>
  <si>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</si>
  <si>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</si>
  <si>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</si>
  <si>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</si>
  <si>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</si>
  <si>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</si>
  <si>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</si>
  <si>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</si>
  <si>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</si>
  <si>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</si>
  <si>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</si>
  <si>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</si>
  <si>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</si>
  <si>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</si>
  <si>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</si>
  <si>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</si>
  <si>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</si>
  <si>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</si>
  <si>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</si>
  <si>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</si>
  <si>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</si>
  <si>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</si>
  <si>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</si>
  <si>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</si>
  <si>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</si>
  <si>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</si>
  <si>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</si>
  <si>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</si>
  <si>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</si>
  <si>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</si>
  <si>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</si>
  <si>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</si>
  <si>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</si>
  <si>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</si>
  <si>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</si>
  <si>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</si>
  <si>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</si>
  <si>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</si>
  <si>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</si>
  <si>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</si>
  <si>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</si>
  <si>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</si>
  <si>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</si>
  <si>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</si>
  <si>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</si>
  <si>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</si>
  <si>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</si>
  <si>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</si>
  <si>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</si>
  <si>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</si>
  <si>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</si>
  <si>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</si>
  <si>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</si>
  <si>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</si>
  <si>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</si>
  <si>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</si>
  <si>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</si>
  <si>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</si>
  <si>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</si>
  <si>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</si>
  <si>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</si>
  <si>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</si>
  <si>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</si>
  <si>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</si>
  <si>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</si>
  <si>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</si>
  <si>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</si>
  <si>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</si>
  <si>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</si>
  <si>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</si>
  <si>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</si>
  <si>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</si>
  <si>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</si>
  <si>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</si>
  <si>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</si>
  <si>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</si>
  <si>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</si>
  <si>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</si>
  <si>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</si>
  <si>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</si>
  <si>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</si>
  <si>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</si>
  <si>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</si>
  <si>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</si>
  <si>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</si>
  <si>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</si>
  <si>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</si>
  <si>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</si>
  <si>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</si>
  <si>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</si>
  <si>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</si>
  <si>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</si>
  <si>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</si>
  <si>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</si>
  <si>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</si>
  <si>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</si>
  <si>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</si>
  <si>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</si>
  <si>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</si>
  <si>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</si>
  <si>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</si>
  <si>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</si>
  <si>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</si>
  <si>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</si>
  <si>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</si>
  <si>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</si>
  <si>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</si>
  <si>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</si>
  <si>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</si>
  <si>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</si>
  <si>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</si>
  <si>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</si>
  <si>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</si>
  <si>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</si>
  <si>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</si>
  <si>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</si>
  <si>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</si>
  <si>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</si>
  <si>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</si>
  <si>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</si>
  <si>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</si>
  <si>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</si>
  <si>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</si>
  <si>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</si>
  <si>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</si>
  <si>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</si>
  <si>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</si>
  <si>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</si>
  <si>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</si>
  <si>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</si>
  <si>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</si>
  <si>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</si>
  <si>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</si>
  <si>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</si>
  <si>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</si>
  <si>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</si>
  <si>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</si>
  <si>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</si>
  <si>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</si>
  <si>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</si>
  <si>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</si>
  <si>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</si>
  <si>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</si>
  <si>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</si>
  <si>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</si>
  <si>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</si>
  <si>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</si>
  <si>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</si>
  <si>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</si>
  <si>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</si>
  <si>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</si>
  <si>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</si>
  <si>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</si>
  <si>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</si>
  <si>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</si>
  <si>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</si>
  <si>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</si>
  <si>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</si>
  <si>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</si>
  <si>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</si>
  <si>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</si>
  <si>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</si>
  <si>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</si>
  <si>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</si>
  <si>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</si>
  <si>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</si>
  <si>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</si>
  <si>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</si>
  <si>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</si>
  <si>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</si>
  <si>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</si>
  <si>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</si>
  <si>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</si>
  <si>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</si>
  <si>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</si>
  <si>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</si>
  <si>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</si>
  <si>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</si>
  <si>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</si>
  <si>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</si>
  <si>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</si>
  <si>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</si>
  <si>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</si>
  <si>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</si>
  <si>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</si>
  <si>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</si>
  <si>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</si>
  <si>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</si>
  <si>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</si>
  <si>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</si>
  <si>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</si>
  <si>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</si>
  <si>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</si>
  <si>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</si>
  <si>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</si>
  <si>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</si>
  <si>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</si>
  <si>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</si>
  <si>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</si>
  <si>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</si>
  <si>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</si>
  <si>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</si>
  <si>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</si>
  <si>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</si>
  <si>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</si>
  <si>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</si>
  <si>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</si>
  <si>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</si>
  <si>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</si>
  <si>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</si>
  <si>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</si>
  <si>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</si>
  <si>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</si>
  <si>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</si>
  <si>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</si>
  <si>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</si>
  <si>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</si>
  <si>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</si>
  <si>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</si>
  <si>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</si>
  <si>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</si>
  <si>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</si>
  <si>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</si>
  <si>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</si>
  <si>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</si>
  <si>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</si>
  <si>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</si>
  <si>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</si>
  <si>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</si>
  <si>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</si>
  <si>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</si>
  <si>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</si>
  <si>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</si>
  <si>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</si>
  <si>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</si>
  <si>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</si>
  <si>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</si>
  <si>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</si>
  <si>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</si>
  <si>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</si>
  <si>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</si>
  <si>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</si>
  <si>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</si>
  <si>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</si>
  <si>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</si>
  <si>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</si>
  <si>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</si>
  <si>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</si>
  <si>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</si>
  <si>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</si>
  <si>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</si>
  <si>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</si>
  <si>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</si>
  <si>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</si>
  <si>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</si>
  <si>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</si>
  <si>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</si>
  <si>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</si>
  <si>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</si>
  <si>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</si>
  <si>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</si>
  <si>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</si>
  <si>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</si>
  <si>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</si>
  <si>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</si>
  <si>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</si>
  <si>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</si>
  <si>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</si>
  <si>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</si>
  <si>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</si>
  <si>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</si>
  <si>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</si>
  <si>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</si>
  <si>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</si>
  <si>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</si>
  <si>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</si>
  <si>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</si>
  <si>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</si>
  <si>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</si>
  <si>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</si>
  <si>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</si>
  <si>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</si>
  <si>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</si>
  <si>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</si>
  <si>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</si>
  <si>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</si>
  <si>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</si>
  <si>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</si>
  <si>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</si>
  <si>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</si>
  <si>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</si>
  <si>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</si>
  <si>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</si>
  <si>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</si>
  <si>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</si>
  <si>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</si>
  <si>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</si>
  <si>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</si>
  <si>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</si>
  <si>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</si>
  <si>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</si>
  <si>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</si>
  <si>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</si>
  <si>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</si>
  <si>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</si>
  <si>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</si>
  <si>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</si>
  <si>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</si>
  <si>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</si>
  <si>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</si>
  <si>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</si>
  <si>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</si>
  <si>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</si>
  <si>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</si>
  <si>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</si>
  <si>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</si>
  <si>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</si>
  <si>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</si>
  <si>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</si>
  <si>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</si>
  <si>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</si>
  <si>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</si>
  <si>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</si>
  <si>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</si>
  <si>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</si>
  <si>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</si>
  <si>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</si>
  <si>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</si>
  <si>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</si>
  <si>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</si>
  <si>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</si>
  <si>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</si>
  <si>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</si>
  <si>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</si>
  <si>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</si>
  <si>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</si>
  <si>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</si>
  <si>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</si>
  <si>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</si>
  <si>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</si>
  <si>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</si>
  <si>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</si>
  <si>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</si>
  <si>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</si>
  <si>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</si>
  <si>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</si>
  <si>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</si>
  <si>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</si>
  <si>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</si>
  <si>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</si>
  <si>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</si>
  <si>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</si>
  <si>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</si>
  <si>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</si>
  <si>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</si>
  <si>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</si>
  <si>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</si>
  <si>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</si>
  <si>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</si>
  <si>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</si>
  <si>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</si>
  <si>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</si>
  <si>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</si>
  <si>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</si>
  <si>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</si>
  <si>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</si>
  <si>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</si>
  <si>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</si>
  <si>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</si>
  <si>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</si>
  <si>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</si>
  <si>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</si>
  <si>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</si>
  <si>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</si>
  <si>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</si>
  <si>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</si>
  <si>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</si>
  <si>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</si>
  <si>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</si>
  <si>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</si>
  <si>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</si>
  <si>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</si>
  <si>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</si>
  <si>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</si>
  <si>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</si>
  <si>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</si>
  <si>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</si>
  <si>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</si>
  <si>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</si>
  <si>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</si>
  <si>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</si>
  <si>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</si>
  <si>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</si>
  <si>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</si>
  <si>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</si>
  <si>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</si>
  <si>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</si>
  <si>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</si>
  <si>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</si>
  <si>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</si>
  <si>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</si>
  <si>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</si>
  <si>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</si>
  <si>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</si>
  <si>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</si>
  <si>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</si>
  <si>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</si>
  <si>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</si>
  <si>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</si>
  <si>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</si>
  <si>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</si>
  <si>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</si>
  <si>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</si>
  <si>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</si>
  <si>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</si>
  <si>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</si>
  <si>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</si>
  <si>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</si>
  <si>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</si>
  <si>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</si>
  <si>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</si>
  <si>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</si>
  <si>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</si>
  <si>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</si>
  <si>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</si>
  <si>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</si>
  <si>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</si>
  <si>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</si>
  <si>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</si>
  <si>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</si>
  <si>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</si>
  <si>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</si>
  <si>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</si>
  <si>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</si>
  <si>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</si>
  <si>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</si>
  <si>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</si>
  <si>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</si>
  <si>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</si>
  <si>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</si>
  <si>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</si>
  <si>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</si>
  <si>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</si>
  <si>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</si>
  <si>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</si>
  <si>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</si>
  <si>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</si>
  <si>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</si>
  <si>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</si>
  <si>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</si>
  <si>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</si>
  <si>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</si>
  <si>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</si>
  <si>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</si>
  <si>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</si>
  <si>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</si>
  <si>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</si>
  <si>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</si>
  <si>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</si>
  <si>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</si>
  <si>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</si>
  <si>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</si>
  <si>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</si>
  <si>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</si>
  <si>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</si>
  <si>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</si>
  <si>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</si>
  <si>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</si>
  <si>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</si>
  <si>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</si>
  <si>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</si>
  <si>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</si>
  <si>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</si>
  <si>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</si>
  <si>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</si>
  <si>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</si>
  <si>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</si>
  <si>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</si>
  <si>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</si>
  <si>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</si>
  <si>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</si>
  <si>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</si>
  <si>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</si>
  <si>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</si>
  <si>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</si>
  <si>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</si>
  <si>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</si>
  <si>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</si>
  <si>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</si>
  <si>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</si>
  <si>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</si>
  <si>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</si>
  <si>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</si>
  <si>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</si>
  <si>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</si>
  <si>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</si>
  <si>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</si>
  <si>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</si>
  <si>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</si>
  <si>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</si>
  <si>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</si>
  <si>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</si>
  <si>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</si>
  <si>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</si>
  <si>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</si>
  <si>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</si>
  <si>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</si>
  <si>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</si>
  <si>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</si>
  <si>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</si>
  <si>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</si>
  <si>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</si>
  <si>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</si>
  <si>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</si>
  <si>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</si>
  <si>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</si>
  <si>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</si>
  <si>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</si>
  <si>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</si>
  <si>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</si>
  <si>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</si>
  <si>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</si>
  <si>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</si>
  <si>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</si>
  <si>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</si>
  <si>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</si>
  <si>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</si>
  <si>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</si>
  <si>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</si>
  <si>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</si>
  <si>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</si>
  <si>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</si>
  <si>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</si>
  <si>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</si>
  <si>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</si>
  <si>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</si>
  <si>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</si>
  <si>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</si>
  <si>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</si>
  <si>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</si>
  <si>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</si>
  <si>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</si>
  <si>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</si>
  <si>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</si>
  <si>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</si>
  <si>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</si>
  <si>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</si>
  <si>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</si>
  <si>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</si>
  <si>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</si>
  <si>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</si>
  <si>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</si>
  <si>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</si>
  <si>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</si>
  <si>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</si>
  <si>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</si>
  <si>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</si>
  <si>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</si>
  <si>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</si>
  <si>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</si>
  <si>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</si>
  <si>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</si>
  <si>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</si>
  <si>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</si>
  <si>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</si>
  <si>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</si>
  <si>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</si>
  <si>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</si>
  <si>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</si>
  <si>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</si>
  <si>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</si>
  <si>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</si>
  <si>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</si>
  <si>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</si>
  <si>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</si>
  <si>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</si>
  <si>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</si>
  <si>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</si>
  <si>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</si>
  <si>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</si>
  <si>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</si>
  <si>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</si>
  <si>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</si>
  <si>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</si>
  <si>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</si>
  <si>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</si>
  <si>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</si>
  <si>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</si>
  <si>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</si>
  <si>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</si>
  <si>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</si>
  <si>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</si>
  <si>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</si>
  <si>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</si>
  <si>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</si>
  <si>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</si>
  <si>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</si>
  <si>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</si>
  <si>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</si>
  <si>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</si>
  <si>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</si>
  <si>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</si>
  <si>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</si>
  <si>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</si>
  <si>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</si>
  <si>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</si>
  <si>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</si>
  <si>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</si>
  <si>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</si>
  <si>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</si>
  <si>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</si>
  <si>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</si>
  <si>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</si>
  <si>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</si>
  <si>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</si>
  <si>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</si>
  <si>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</si>
  <si>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</si>
  <si>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</si>
  <si>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</si>
  <si>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</si>
  <si>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</si>
  <si>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</si>
  <si>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</si>
  <si>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</si>
  <si>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</si>
  <si>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</si>
  <si>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</si>
  <si>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</si>
  <si>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</si>
  <si>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</si>
  <si>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</si>
  <si>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</si>
  <si>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</si>
  <si>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</si>
  <si>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</si>
  <si>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</si>
  <si>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</si>
  <si>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</si>
  <si>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</si>
  <si>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</si>
  <si>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</si>
  <si>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</si>
  <si>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</si>
  <si>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</si>
  <si>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</si>
  <si>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</si>
  <si>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</si>
  <si>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</si>
  <si>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</si>
  <si>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</si>
  <si>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</si>
  <si>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</si>
  <si>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</si>
  <si>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</si>
  <si>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</si>
  <si>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</si>
  <si>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</si>
  <si>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</si>
  <si>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</si>
  <si>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</si>
  <si>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</si>
  <si>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</si>
  <si>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</si>
  <si>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</si>
  <si>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</si>
  <si>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</si>
  <si>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</si>
  <si>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</si>
  <si>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</si>
  <si>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</si>
  <si>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</si>
  <si>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</si>
  <si>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</si>
  <si>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</si>
  <si>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</si>
  <si>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</si>
  <si>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</si>
  <si>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</si>
  <si>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</si>
  <si>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</si>
  <si>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</si>
  <si>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</si>
  <si>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</si>
  <si>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</si>
  <si>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</si>
  <si>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</si>
  <si>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</si>
  <si>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</si>
  <si>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</si>
  <si>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</si>
  <si>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</si>
  <si>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</si>
  <si>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</si>
  <si>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</si>
  <si>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</si>
  <si>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</si>
  <si>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</si>
  <si>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</si>
  <si>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</si>
  <si>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</si>
  <si>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</si>
  <si>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</si>
  <si>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</si>
  <si>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</si>
  <si>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</si>
  <si>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</si>
  <si>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</si>
  <si>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</si>
  <si>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</si>
  <si>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</si>
  <si>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</si>
  <si>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</si>
  <si>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</si>
  <si>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</si>
  <si>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</si>
  <si>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</si>
  <si>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</si>
  <si>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</si>
  <si>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</si>
  <si>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</si>
  <si>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</si>
  <si>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</si>
  <si>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</si>
  <si>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</si>
  <si>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</si>
  <si>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</si>
  <si>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</si>
  <si>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</si>
  <si>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</si>
  <si>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</si>
  <si>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</si>
  <si>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</si>
  <si>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</si>
  <si>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</si>
  <si>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</si>
  <si>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</si>
  <si>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</si>
  <si>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</si>
  <si>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</si>
  <si>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</si>
  <si>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</si>
  <si>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</si>
  <si>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</si>
  <si>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</si>
  <si>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</si>
  <si>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</si>
  <si>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</si>
  <si>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</si>
  <si>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</si>
  <si>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</si>
  <si>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</si>
  <si>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</si>
  <si>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</si>
  <si>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</si>
  <si>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</si>
  <si>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</si>
  <si>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</si>
  <si>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</si>
  <si>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</si>
  <si>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</si>
  <si>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</si>
  <si>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</si>
  <si>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</si>
  <si>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</si>
  <si>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</si>
  <si>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</si>
  <si>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</si>
  <si>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</si>
  <si>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</si>
  <si>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</si>
  <si>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</si>
  <si>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</si>
  <si>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</si>
  <si>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</si>
  <si>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</si>
  <si>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</si>
  <si>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</si>
  <si>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</si>
  <si>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</si>
  <si>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</si>
  <si>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</si>
  <si>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</si>
  <si>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</si>
  <si>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</si>
  <si>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</si>
  <si>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</si>
  <si>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</si>
  <si>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</si>
  <si>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</si>
  <si>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</si>
  <si>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</si>
  <si>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</si>
  <si>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</si>
  <si>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</si>
  <si>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</si>
  <si>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</si>
  <si>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</si>
  <si>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</si>
  <si>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</si>
  <si>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</si>
  <si>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</si>
  <si>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</si>
  <si>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</si>
  <si>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</si>
  <si>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</si>
  <si>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</si>
  <si>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</si>
  <si>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</si>
  <si>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</si>
  <si>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</si>
  <si>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</si>
  <si>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</si>
  <si>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</si>
  <si>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</si>
  <si>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</si>
  <si>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</si>
  <si>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</si>
  <si>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</si>
  <si>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</si>
  <si>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</si>
  <si>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</si>
  <si>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</si>
  <si>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</si>
  <si>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</si>
  <si>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</si>
  <si>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</si>
  <si>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</si>
  <si>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</si>
  <si>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</si>
  <si>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</si>
  <si>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</si>
  <si>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</si>
  <si>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</si>
  <si>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</si>
  <si>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</si>
  <si>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</si>
  <si>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</si>
  <si>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</si>
  <si>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</si>
  <si>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</si>
  <si>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</si>
  <si>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</si>
  <si>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</si>
  <si>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</si>
  <si>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</si>
  <si>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</si>
  <si>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</si>
  <si>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</si>
  <si>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</si>
  <si>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</si>
  <si>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</si>
  <si>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</si>
  <si>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</si>
  <si>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</si>
  <si>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</si>
  <si>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</si>
  <si>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</si>
  <si>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</si>
  <si>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</si>
  <si>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</si>
  <si>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</si>
  <si>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</si>
  <si>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</si>
  <si>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</si>
  <si>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</si>
  <si>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</si>
  <si>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</si>
  <si>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</si>
  <si>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</si>
  <si>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</si>
  <si>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</si>
  <si>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</si>
  <si>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</si>
  <si>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</si>
  <si>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</si>
  <si>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</si>
  <si>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</si>
  <si>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</si>
  <si>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</si>
  <si>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</si>
  <si>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</si>
  <si>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</si>
  <si>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</si>
  <si>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</si>
  <si>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</si>
  <si>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</si>
  <si>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</si>
  <si>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</si>
  <si>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</si>
  <si>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</si>
  <si>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</si>
  <si>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</si>
  <si>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</si>
  <si>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</si>
  <si>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</si>
  <si>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</si>
  <si>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</si>
  <si>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</si>
  <si>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</si>
  <si>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</si>
  <si>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</si>
  <si>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</si>
  <si>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</si>
  <si>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</si>
  <si>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</si>
  <si>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</si>
  <si>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</si>
  <si>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</si>
  <si>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</si>
  <si>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</si>
  <si>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</si>
  <si>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</si>
  <si>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</si>
  <si>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</si>
  <si>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</si>
  <si>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</si>
  <si>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</si>
  <si>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</si>
  <si>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</si>
  <si>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</si>
  <si>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</si>
  <si>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</si>
  <si>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</si>
  <si>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</si>
  <si>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</si>
  <si>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</si>
  <si>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</si>
  <si>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</si>
  <si>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</si>
  <si>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</si>
  <si>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</si>
  <si>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</si>
  <si>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</si>
  <si>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</si>
  <si>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</si>
  <si>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</si>
  <si>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</si>
  <si>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</si>
  <si>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</si>
  <si>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</si>
  <si>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</si>
  <si>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</si>
  <si>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</si>
  <si>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</si>
  <si>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</si>
  <si>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</si>
  <si>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</si>
  <si>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</si>
  <si>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</si>
  <si>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</si>
  <si>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</si>
  <si>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</si>
  <si>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</si>
  <si>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</si>
  <si>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</si>
  <si>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</si>
  <si>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</si>
  <si>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</si>
  <si>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</si>
  <si>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</si>
  <si>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</si>
  <si>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</si>
  <si>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</si>
  <si>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</si>
  <si>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</si>
  <si>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</si>
  <si>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</si>
  <si>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</si>
  <si>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</si>
  <si>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</si>
  <si>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</si>
  <si>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</si>
  <si>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</si>
  <si>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</si>
  <si>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</si>
  <si>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</si>
  <si>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</si>
  <si>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</si>
  <si>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</si>
  <si>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</si>
  <si>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</si>
  <si>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</si>
  <si>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</si>
  <si>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</si>
  <si>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</si>
  <si>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</si>
  <si>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</si>
  <si>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</si>
  <si>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</si>
  <si>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</si>
  <si>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</si>
  <si>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</si>
  <si>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</si>
  <si>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</si>
  <si>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</si>
  <si>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</si>
  <si>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</si>
  <si>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</si>
  <si>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</si>
  <si>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</si>
  <si>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</si>
  <si>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</si>
  <si>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</si>
  <si>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</si>
  <si>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</si>
  <si>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</si>
  <si>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</si>
  <si>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</si>
  <si>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</si>
  <si>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</si>
  <si>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</si>
  <si>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</si>
  <si>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</si>
  <si>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</si>
  <si>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</si>
  <si>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</si>
  <si>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</si>
  <si>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</si>
  <si>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</si>
  <si>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</si>
  <si>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</si>
  <si>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</si>
  <si>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</si>
  <si>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</si>
  <si>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</si>
  <si>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</si>
  <si>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</si>
  <si>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</si>
  <si>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</si>
  <si>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</si>
  <si>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</si>
  <si>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</si>
  <si>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</si>
  <si>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</si>
  <si>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</si>
  <si>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</si>
  <si>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</si>
  <si>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</si>
  <si>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</si>
  <si>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</si>
  <si>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</si>
  <si>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</si>
  <si>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</si>
  <si>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</si>
  <si>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</si>
  <si>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</si>
  <si>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</si>
  <si>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</si>
  <si>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</si>
  <si>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</si>
  <si>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</si>
  <si>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</si>
  <si>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</si>
  <si>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</si>
  <si>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</si>
  <si>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</si>
  <si>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</si>
  <si>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</si>
  <si>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</si>
  <si>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</si>
  <si>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</si>
  <si>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</si>
  <si>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</si>
  <si>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</si>
  <si>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</si>
  <si>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</si>
  <si>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</si>
  <si>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</si>
  <si>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</si>
  <si>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</si>
  <si>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</si>
  <si>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</si>
  <si>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</si>
  <si>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</si>
  <si>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</si>
  <si>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</si>
  <si>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</si>
  <si>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</si>
  <si>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</si>
  <si>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</si>
  <si>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</si>
  <si>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</si>
  <si>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</si>
  <si>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</si>
  <si>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</si>
  <si>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</si>
  <si>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</si>
  <si>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</si>
  <si>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</si>
  <si>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</si>
  <si>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</si>
  <si>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</si>
  <si>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</si>
  <si>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</si>
  <si>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</si>
  <si>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</si>
  <si>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</si>
  <si>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</si>
  <si>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</si>
  <si>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</si>
  <si>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</si>
  <si>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</si>
  <si>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</si>
  <si>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</si>
  <si>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</si>
  <si>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</si>
  <si>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</si>
  <si>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</si>
  <si>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</si>
  <si>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</si>
  <si>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</si>
  <si>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</si>
  <si>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</si>
  <si>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</si>
  <si>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</si>
  <si>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</si>
  <si>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</si>
  <si>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</si>
  <si>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</si>
  <si>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</si>
  <si>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</si>
  <si>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</si>
  <si>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</si>
  <si>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</si>
  <si>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</si>
  <si>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</si>
  <si>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</si>
  <si>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</si>
  <si>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</si>
  <si>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</si>
  <si>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</si>
  <si>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</si>
  <si>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</si>
  <si>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</si>
  <si>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</si>
  <si>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</si>
  <si>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</si>
  <si>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</si>
  <si>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</si>
  <si>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</si>
  <si>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</si>
  <si>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</si>
  <si>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</si>
  <si>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</si>
  <si>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</si>
  <si>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</si>
  <si>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</si>
  <si>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</si>
  <si>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</si>
  <si>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</si>
  <si>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</si>
  <si>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</si>
  <si>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</si>
  <si>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</si>
  <si>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</si>
  <si>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</si>
  <si>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</si>
  <si>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</si>
  <si>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</si>
  <si>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</si>
  <si>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</si>
  <si>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</si>
  <si>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</si>
  <si>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</si>
  <si>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</si>
  <si>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</si>
  <si>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</si>
  <si>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</si>
  <si>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</si>
  <si>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</si>
  <si>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</si>
  <si>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</si>
  <si>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</si>
  <si>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</si>
  <si>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</si>
  <si>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</si>
  <si>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</si>
  <si>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</si>
  <si>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</si>
  <si>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</si>
  <si>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</si>
  <si>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</si>
  <si>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</si>
  <si>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</si>
  <si>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</si>
  <si>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</si>
  <si>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</si>
  <si>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</si>
  <si>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</si>
  <si>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</si>
  <si>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</si>
  <si>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</si>
  <si>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</si>
  <si>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</si>
  <si>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</si>
  <si>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</si>
  <si>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</si>
  <si>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</si>
  <si>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</si>
  <si>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</si>
  <si>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</si>
  <si>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</si>
  <si>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</si>
  <si>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</si>
  <si>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</si>
  <si>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</si>
  <si>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</si>
  <si>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</si>
  <si>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</si>
  <si>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</si>
  <si>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</si>
  <si>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</si>
  <si>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</si>
  <si>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</si>
  <si>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</si>
  <si>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</si>
  <si>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</si>
  <si>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</si>
  <si>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</si>
  <si>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</si>
  <si>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</si>
  <si>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</si>
  <si>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</si>
  <si>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</si>
  <si>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</si>
  <si>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</si>
  <si>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</si>
  <si>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</si>
  <si>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</si>
  <si>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</si>
  <si>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</si>
  <si>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</si>
  <si>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</si>
  <si>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</si>
  <si>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</si>
  <si>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</si>
  <si>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</si>
  <si>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</si>
  <si>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</si>
  <si>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</si>
  <si>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</si>
  <si>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</si>
  <si>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</si>
  <si>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</si>
  <si>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</si>
  <si>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</si>
  <si>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</si>
  <si>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</si>
  <si>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</si>
  <si>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</si>
  <si>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</si>
  <si>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</si>
  <si>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</si>
  <si>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</si>
  <si>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</si>
  <si>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</si>
  <si>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</si>
  <si>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</si>
  <si>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</si>
  <si>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</si>
  <si>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</si>
  <si>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</si>
  <si>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</si>
  <si>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</si>
  <si>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</si>
  <si>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</si>
  <si>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</si>
  <si>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</si>
  <si>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</si>
  <si>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</si>
  <si>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</si>
  <si>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</si>
  <si>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</si>
  <si>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</si>
  <si>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</si>
  <si>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</si>
  <si>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</si>
  <si>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</si>
  <si>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</si>
  <si>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</si>
  <si>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</si>
  <si>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</si>
  <si>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</si>
  <si>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</si>
  <si>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</si>
  <si>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</si>
  <si>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</si>
  <si>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</si>
  <si>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</si>
  <si>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</si>
  <si>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</si>
  <si>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</si>
  <si>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</si>
  <si>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</si>
  <si>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</si>
  <si>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</si>
  <si>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</si>
  <si>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</si>
  <si>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</si>
  <si>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</si>
  <si>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</si>
  <si>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</si>
  <si>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</si>
  <si>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</si>
  <si>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</si>
  <si>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</si>
  <si>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</si>
  <si>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</si>
  <si>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</si>
  <si>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</si>
  <si>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</si>
  <si>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</si>
  <si>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</si>
  <si>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</si>
  <si>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</si>
  <si>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</si>
  <si>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</si>
  <si>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</si>
  <si>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</si>
  <si>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</si>
  <si>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</si>
  <si>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</si>
  <si>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</si>
  <si>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</si>
  <si>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</si>
  <si>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</si>
  <si>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</si>
  <si>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</si>
  <si>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</si>
  <si>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</si>
  <si>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</si>
  <si>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</si>
  <si>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</si>
  <si>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</si>
  <si>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</si>
  <si>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</si>
  <si>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</si>
  <si>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</si>
  <si>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</si>
  <si>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</si>
  <si>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</si>
  <si>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</si>
  <si>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</si>
  <si>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</si>
  <si>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</si>
  <si>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</si>
  <si>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</si>
  <si>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</si>
  <si>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</si>
  <si>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</si>
  <si>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</si>
  <si>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</si>
  <si>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</si>
  <si>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</si>
  <si>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</si>
  <si>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</si>
  <si>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</si>
  <si>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</si>
  <si>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</si>
  <si>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</si>
  <si>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</si>
  <si>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</si>
  <si>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</si>
  <si>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</si>
  <si>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</si>
  <si>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</si>
  <si>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</si>
  <si>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</si>
  <si>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</si>
  <si>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</si>
  <si>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</si>
  <si>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</si>
  <si>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</si>
  <si>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</si>
  <si>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</si>
  <si>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</si>
  <si>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</si>
  <si>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</si>
  <si>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</si>
  <si>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</si>
  <si>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</si>
  <si>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</si>
  <si>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</si>
  <si>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</si>
  <si>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</si>
  <si>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</si>
  <si>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</si>
  <si>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</si>
  <si>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</si>
  <si>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</si>
  <si>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</si>
  <si>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</si>
  <si>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</si>
  <si>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</si>
  <si>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</si>
  <si>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</si>
  <si>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</si>
  <si>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</si>
  <si>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</si>
  <si>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</si>
  <si>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</si>
  <si>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</si>
  <si>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</si>
  <si>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</si>
  <si>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</si>
  <si>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</si>
  <si>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</si>
  <si>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</si>
  <si>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</si>
  <si>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</si>
  <si>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</si>
  <si>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</si>
  <si>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</si>
  <si>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</si>
  <si>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</si>
  <si>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</si>
  <si>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</si>
  <si>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</si>
  <si>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</si>
  <si>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</si>
  <si>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</si>
  <si>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</si>
  <si>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</si>
  <si>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</si>
  <si>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</si>
  <si>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</si>
  <si>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</si>
  <si>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</si>
  <si>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</si>
  <si>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</si>
  <si>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</si>
  <si>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</si>
  <si>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</si>
  <si>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</si>
  <si>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</si>
  <si>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</si>
  <si>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</si>
  <si>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</si>
  <si>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</si>
  <si>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</si>
  <si>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</si>
  <si>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</si>
  <si>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</si>
  <si>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</si>
  <si>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</si>
  <si>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</si>
  <si>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</si>
  <si>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</si>
  <si>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</si>
  <si>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</si>
  <si>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</si>
  <si>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</si>
  <si>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</si>
  <si>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</si>
  <si>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</si>
  <si>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</si>
  <si>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</si>
  <si>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</si>
  <si>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</si>
  <si>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</si>
  <si>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</si>
  <si>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</si>
  <si>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</si>
  <si>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</si>
  <si>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</si>
  <si>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</si>
  <si>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</si>
  <si>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</si>
  <si>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</si>
  <si>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</si>
  <si>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</si>
  <si>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</si>
  <si>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</si>
  <si>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</si>
  <si>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</si>
  <si>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</si>
  <si>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</si>
  <si>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</si>
  <si>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</si>
  <si>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</si>
  <si>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</si>
  <si>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</si>
  <si>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</si>
  <si>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</si>
  <si>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</si>
  <si>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</si>
  <si>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</si>
  <si>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</si>
  <si>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</si>
  <si>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</si>
  <si>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</si>
  <si>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</si>
  <si>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</si>
  <si>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</si>
  <si>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</si>
  <si>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</si>
  <si>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</si>
  <si>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</si>
  <si>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</si>
  <si>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</si>
  <si>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</si>
  <si>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</si>
  <si>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</si>
  <si>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</si>
  <si>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</si>
  <si>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</si>
  <si>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</si>
  <si>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</si>
  <si>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</si>
  <si>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</si>
  <si>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</si>
  <si>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</si>
  <si>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</si>
  <si>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</si>
  <si>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</si>
  <si>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</si>
  <si>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</si>
  <si>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</si>
  <si>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</si>
  <si>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</si>
  <si>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</si>
  <si>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</si>
  <si>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</si>
  <si>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</si>
  <si>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</si>
  <si>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</si>
  <si>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</si>
  <si>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</si>
  <si>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</si>
  <si>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</si>
  <si>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</si>
  <si>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</si>
  <si>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</si>
  <si>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</si>
  <si>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</si>
  <si>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</si>
  <si>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</si>
  <si>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</si>
  <si>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</si>
  <si>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</si>
  <si>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</si>
  <si>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</si>
  <si>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</si>
  <si>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</si>
  <si>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</si>
  <si>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</si>
  <si>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</si>
  <si>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</si>
  <si>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</si>
  <si>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</si>
  <si>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</si>
  <si>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</si>
  <si>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</si>
  <si>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</si>
  <si>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</si>
  <si>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</si>
  <si>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</si>
  <si>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</si>
  <si>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</si>
  <si>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</si>
  <si>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</si>
  <si>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</si>
  <si>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</si>
  <si>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</si>
  <si>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</si>
  <si>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</si>
  <si>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</si>
  <si>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</si>
  <si>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</si>
  <si>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</si>
  <si>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</si>
  <si>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</si>
  <si>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</si>
  <si>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</si>
  <si>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</si>
  <si>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</si>
  <si>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</si>
  <si>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</si>
  <si>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</si>
  <si>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</si>
  <si>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</si>
  <si>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</si>
  <si>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</si>
  <si>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</si>
  <si>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</si>
  <si>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</si>
  <si>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</si>
  <si>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</si>
  <si>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</si>
  <si>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</si>
  <si>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</si>
  <si>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</si>
  <si>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</si>
  <si>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</si>
  <si>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</si>
  <si>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</si>
  <si>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</si>
  <si>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</si>
  <si>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</si>
  <si>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</si>
  <si>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</si>
  <si>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</si>
  <si>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</si>
  <si>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</si>
  <si>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</si>
  <si>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</si>
  <si>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</si>
  <si>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</si>
  <si>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</si>
  <si>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</si>
  <si>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</si>
  <si>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</si>
  <si>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</si>
  <si>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</si>
  <si>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</si>
  <si>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</si>
  <si>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</si>
  <si>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</si>
  <si>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</si>
  <si>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</si>
  <si>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</si>
  <si>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</si>
  <si>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</si>
  <si>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</si>
  <si>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</si>
  <si>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</si>
  <si>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</si>
  <si>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</si>
  <si>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</si>
  <si>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</si>
  <si>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</si>
  <si>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</si>
  <si>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</si>
  <si>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</si>
  <si>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</si>
  <si>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</si>
  <si>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</si>
  <si>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</si>
  <si>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</si>
  <si>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</si>
  <si>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</si>
  <si>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</si>
  <si>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</si>
  <si>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</si>
  <si>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</si>
  <si>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</si>
  <si>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</si>
  <si>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</si>
  <si>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</si>
  <si>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</si>
  <si>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</si>
  <si>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</si>
  <si>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</si>
  <si>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</si>
  <si>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</si>
  <si>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</si>
  <si>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</si>
  <si>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</si>
  <si>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</si>
  <si>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</si>
  <si>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</si>
  <si>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</si>
  <si>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</si>
  <si>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</si>
  <si>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</si>
  <si>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</si>
  <si>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</si>
  <si>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</si>
  <si>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</si>
  <si>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</si>
  <si>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</si>
  <si>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</si>
  <si>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</si>
  <si>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</si>
  <si>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</si>
  <si>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</si>
  <si>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</si>
  <si>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</si>
  <si>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</si>
  <si>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</si>
  <si>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</si>
  <si>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</si>
  <si>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</si>
  <si>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</si>
  <si>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</si>
  <si>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</si>
  <si>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</si>
  <si>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</si>
  <si>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</si>
  <si>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</si>
  <si>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</si>
  <si>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</si>
  <si>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</si>
  <si>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</si>
  <si>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</si>
  <si>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</si>
  <si>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</si>
  <si>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</si>
  <si>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</si>
  <si>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</si>
  <si>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</si>
  <si>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</si>
  <si>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</si>
  <si>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</si>
  <si>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</si>
  <si>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</si>
  <si>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</si>
  <si>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</si>
  <si>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</si>
  <si>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</si>
  <si>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</si>
  <si>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</si>
  <si>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</si>
  <si>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</si>
  <si>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</si>
  <si>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</si>
  <si>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</si>
  <si>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</si>
  <si>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</si>
  <si>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</si>
  <si>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</si>
  <si>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</si>
  <si>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</si>
  <si>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</si>
  <si>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</si>
  <si>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</si>
  <si>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</si>
  <si>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</si>
  <si>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</si>
  <si>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</si>
  <si>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</si>
  <si>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</si>
  <si>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</si>
  <si>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</si>
  <si>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</si>
  <si>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</si>
  <si>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</si>
  <si>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</si>
  <si>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</si>
  <si>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</si>
  <si>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</si>
  <si>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</si>
  <si>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</si>
  <si>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</si>
  <si>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</si>
  <si>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</si>
  <si>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</si>
  <si>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</si>
  <si>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</si>
  <si>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</si>
  <si>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</si>
  <si>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</si>
  <si>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</si>
  <si>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</si>
  <si>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</si>
  <si>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</si>
  <si>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</si>
  <si>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</si>
  <si>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</si>
  <si>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</si>
  <si>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</si>
  <si>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</si>
  <si>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</si>
  <si>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</si>
  <si>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</si>
  <si>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</si>
  <si>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</si>
  <si>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</si>
  <si>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</si>
  <si>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</si>
  <si>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</si>
  <si>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</si>
  <si>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</si>
  <si>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</si>
  <si>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</si>
  <si>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</si>
  <si>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</si>
  <si>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</si>
  <si>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</si>
  <si>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</si>
  <si>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</si>
  <si>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</si>
  <si>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</si>
  <si>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</si>
  <si>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</si>
  <si>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</si>
  <si>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</si>
  <si>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</si>
  <si>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</si>
  <si>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</si>
  <si>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</si>
  <si>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</si>
  <si>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</si>
  <si>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</si>
  <si>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</si>
  <si>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</si>
  <si>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</si>
  <si>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</si>
  <si>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</si>
  <si>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</si>
  <si>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</si>
  <si>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</si>
  <si>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</si>
  <si>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</si>
  <si>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</si>
  <si>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</si>
  <si>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</si>
  <si>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</si>
  <si>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</si>
  <si>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</si>
  <si>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</si>
  <si>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</si>
  <si>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</si>
  <si>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</si>
  <si>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</si>
  <si>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</si>
  <si>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</si>
  <si>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</si>
  <si>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</si>
  <si>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</si>
  <si>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</si>
  <si>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</si>
  <si>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</si>
  <si>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</si>
  <si>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</si>
  <si>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</si>
  <si>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</si>
  <si>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</si>
  <si>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</si>
  <si>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</si>
  <si>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</si>
  <si>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</si>
  <si>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</si>
  <si>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</si>
  <si>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</si>
  <si>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</si>
  <si>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</si>
  <si>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</si>
  <si>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</si>
  <si>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</si>
  <si>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</si>
  <si>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</si>
  <si>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</si>
  <si>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</si>
  <si>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</si>
  <si>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</si>
  <si>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</si>
  <si>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</si>
  <si>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</si>
  <si>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</si>
  <si>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</si>
  <si>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</si>
  <si>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</si>
  <si>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</si>
  <si>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</si>
  <si>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</si>
  <si>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</si>
  <si>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</si>
  <si>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</si>
  <si>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</si>
  <si>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</si>
  <si>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</si>
  <si>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</si>
  <si>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</si>
  <si>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</si>
  <si>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</si>
  <si>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</si>
  <si>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</si>
  <si>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</si>
  <si>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</si>
  <si>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</si>
  <si>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</si>
  <si>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</si>
  <si>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</si>
  <si>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</si>
  <si>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</si>
  <si>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</si>
  <si>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</si>
  <si>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</si>
  <si>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</si>
  <si>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</si>
  <si>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</si>
  <si>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</si>
  <si>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</si>
  <si>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</si>
  <si>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</si>
  <si>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</si>
  <si>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</si>
  <si>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</si>
  <si>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</si>
  <si>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</si>
  <si>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</si>
  <si>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</si>
  <si>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</si>
  <si>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</si>
  <si>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</si>
  <si>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</si>
  <si>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</si>
  <si>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</si>
  <si>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</si>
  <si>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</si>
  <si>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</si>
  <si>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</si>
  <si>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</si>
  <si>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</si>
  <si>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</si>
  <si>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</si>
  <si>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</si>
  <si>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</si>
  <si>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</si>
  <si>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</si>
  <si>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</si>
  <si>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</si>
  <si>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</si>
  <si>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</si>
  <si>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</si>
  <si>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</si>
  <si>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</si>
  <si>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</si>
  <si>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</si>
  <si>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</si>
  <si>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</si>
  <si>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</si>
  <si>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</si>
  <si>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</si>
  <si>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</si>
  <si>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</si>
  <si>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</si>
  <si>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</si>
  <si>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</si>
  <si>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</si>
  <si>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</si>
  <si>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</si>
  <si>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</si>
  <si>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</si>
  <si>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</si>
  <si>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</si>
  <si>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</si>
  <si>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</si>
  <si>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</si>
  <si>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</si>
  <si>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</si>
  <si>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</si>
  <si>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</si>
  <si>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</si>
  <si>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</si>
  <si>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</si>
  <si>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</si>
  <si>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</si>
  <si>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</si>
  <si>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</si>
  <si>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</si>
  <si>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</si>
  <si>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</si>
  <si>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</si>
  <si>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</si>
  <si>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</si>
  <si>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</si>
  <si>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</si>
  <si>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</si>
  <si>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</si>
  <si>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</si>
  <si>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</si>
  <si>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</si>
  <si>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</si>
  <si>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</si>
  <si>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</si>
  <si>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</si>
  <si>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</si>
  <si>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</si>
  <si>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</si>
  <si>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</si>
  <si>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</si>
  <si>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</si>
  <si>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</si>
  <si>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</si>
  <si>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</si>
  <si>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</si>
  <si>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</si>
  <si>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</si>
  <si>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</si>
  <si>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</si>
  <si>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</si>
  <si>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</si>
  <si>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</si>
  <si>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</si>
  <si>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</si>
  <si>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</si>
  <si>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</si>
  <si>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</si>
  <si>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</si>
  <si>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</si>
  <si>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</si>
  <si>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</si>
  <si>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</si>
  <si>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</si>
  <si>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</si>
  <si>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</si>
  <si>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</si>
  <si>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</si>
  <si>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</si>
  <si>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</si>
  <si>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</si>
  <si>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</si>
  <si>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</si>
  <si>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</si>
  <si>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</si>
  <si>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</si>
  <si>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</si>
  <si>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</si>
  <si>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</si>
  <si>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</si>
  <si>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</si>
  <si>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</si>
  <si>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</si>
  <si>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</si>
  <si>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</si>
  <si>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</si>
  <si>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</si>
  <si>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</si>
  <si>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</si>
  <si>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</si>
  <si>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</si>
  <si>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</si>
  <si>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</si>
  <si>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</si>
  <si>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</si>
  <si>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</si>
  <si>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</si>
  <si>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</si>
  <si>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</si>
  <si>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</si>
  <si>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</si>
  <si>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</si>
  <si>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</si>
  <si>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</si>
  <si>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</si>
  <si>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</si>
  <si>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</si>
  <si>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</si>
  <si>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</si>
  <si>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</si>
  <si>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</si>
  <si>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</si>
  <si>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</si>
  <si>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</si>
  <si>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</si>
  <si>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</si>
  <si>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</si>
  <si>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</si>
  <si>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</si>
  <si>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</si>
  <si>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</si>
  <si>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</si>
  <si>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</si>
  <si>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</si>
  <si>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</si>
  <si>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</si>
  <si>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</si>
  <si>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</si>
  <si>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</si>
  <si>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</si>
  <si>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</si>
  <si>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</si>
  <si>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</si>
  <si>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</si>
  <si>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</si>
  <si>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</si>
  <si>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</si>
  <si>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</si>
  <si>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</si>
  <si>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</si>
  <si>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</si>
  <si>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</si>
  <si>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</si>
  <si>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</si>
  <si>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</si>
  <si>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</si>
  <si>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</si>
  <si>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</si>
  <si>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</si>
  <si>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</si>
  <si>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</si>
  <si>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</si>
  <si>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</si>
  <si>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</si>
  <si>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</si>
  <si>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</si>
  <si>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</si>
  <si>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</si>
  <si>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</si>
  <si>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</si>
  <si>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</si>
  <si>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</si>
  <si>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</si>
  <si>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</si>
  <si>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</si>
  <si>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</si>
  <si>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</si>
  <si>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</si>
  <si>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</si>
  <si>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</si>
  <si>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</si>
  <si>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</si>
  <si>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</si>
  <si>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</si>
  <si>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</si>
  <si>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</si>
  <si>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</si>
  <si>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</si>
  <si>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</si>
  <si>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</si>
  <si>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</si>
  <si>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</si>
  <si>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</si>
  <si>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</si>
  <si>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</si>
  <si>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</si>
  <si>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</si>
  <si>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</si>
  <si>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</si>
  <si>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</si>
  <si>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</si>
  <si>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</si>
  <si>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</si>
  <si>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</si>
  <si>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</si>
  <si>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</si>
  <si>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</si>
  <si>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</si>
  <si>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</si>
  <si>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</si>
  <si>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</si>
  <si>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</si>
  <si>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</si>
  <si>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</si>
  <si>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</si>
  <si>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</si>
  <si>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</si>
  <si>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</si>
  <si>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</si>
  <si>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</si>
  <si>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</si>
  <si>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</si>
  <si>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</si>
  <si>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</si>
  <si>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</si>
  <si>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</si>
  <si>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</si>
  <si>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</si>
  <si>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</si>
  <si>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</si>
  <si>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</si>
  <si>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</si>
  <si>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</si>
  <si>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</si>
  <si>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</si>
  <si>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</si>
  <si>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</si>
  <si>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</si>
  <si>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</si>
  <si>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</si>
  <si>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</si>
  <si>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</si>
  <si>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</si>
  <si>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</si>
  <si>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</si>
  <si>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</si>
  <si>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</si>
  <si>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</si>
  <si>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</si>
  <si>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</si>
  <si>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</si>
  <si>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</si>
  <si>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</si>
  <si>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</si>
  <si>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</si>
  <si>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</si>
  <si>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</si>
  <si>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</si>
  <si>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</si>
  <si>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</si>
  <si>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</si>
  <si>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</si>
  <si>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</si>
  <si>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</si>
  <si>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</si>
  <si>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</si>
  <si>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</si>
  <si>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</si>
  <si>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</si>
  <si>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</si>
  <si>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</si>
  <si>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</si>
  <si>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</si>
  <si>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</si>
  <si>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</si>
  <si>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</si>
  <si>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</si>
  <si>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</si>
  <si>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</si>
  <si>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</si>
  <si>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</si>
  <si>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</si>
  <si>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</si>
  <si>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</si>
  <si>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</si>
  <si>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</si>
  <si>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</si>
  <si>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</si>
  <si>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</si>
  <si>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</si>
  <si>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</si>
  <si>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</si>
  <si>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</si>
  <si>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</si>
  <si>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</si>
  <si>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</si>
  <si>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</si>
  <si>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</si>
  <si>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</si>
  <si>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</si>
  <si>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</si>
  <si>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</si>
  <si>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</si>
  <si>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</si>
  <si>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</si>
  <si>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</si>
  <si>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</si>
  <si>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</si>
  <si>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</si>
  <si>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</si>
  <si>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</si>
  <si>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</si>
  <si>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</si>
  <si>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</si>
  <si>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</si>
  <si>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</si>
  <si>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</si>
  <si>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</si>
  <si>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</si>
  <si>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</si>
  <si>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</si>
  <si>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</si>
  <si>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</si>
  <si>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</si>
  <si>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</si>
  <si>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</si>
  <si>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</si>
  <si>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</si>
  <si>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</si>
  <si>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</si>
  <si>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</si>
  <si>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</si>
  <si>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</si>
  <si>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</si>
  <si>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</si>
  <si>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</si>
  <si>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</si>
  <si>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</si>
  <si>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</si>
  <si>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</si>
  <si>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</si>
  <si>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</si>
  <si>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</si>
  <si>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</si>
  <si>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</si>
  <si>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</si>
  <si>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</si>
  <si>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</si>
  <si>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</si>
  <si>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</si>
  <si>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</si>
  <si>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</si>
  <si>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</si>
  <si>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</si>
  <si>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</si>
  <si>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</si>
  <si>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</si>
  <si>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</si>
  <si>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</si>
  <si>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</si>
  <si>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</si>
  <si>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</si>
  <si>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</si>
  <si>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</si>
  <si>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</si>
  <si>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</si>
  <si>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</si>
  <si>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</si>
  <si>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</si>
  <si>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</si>
  <si>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</si>
  <si>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</si>
  <si>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</si>
  <si>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</si>
  <si>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</si>
  <si>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</si>
  <si>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</si>
  <si>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</si>
  <si>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</si>
  <si>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</si>
  <si>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</si>
  <si>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</si>
  <si>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</si>
  <si>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</si>
  <si>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</si>
  <si>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</si>
  <si>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</si>
  <si>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</si>
  <si>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</si>
  <si>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</si>
  <si>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</si>
  <si>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</si>
  <si>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</si>
  <si>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</si>
  <si>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</si>
  <si>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</si>
  <si>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</si>
  <si>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</si>
  <si>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</si>
  <si>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</si>
  <si>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</si>
  <si>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</si>
  <si>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</si>
  <si>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</si>
  <si>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</si>
  <si>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</si>
  <si>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</si>
  <si>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</si>
  <si>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</si>
  <si>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</si>
  <si>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</si>
  <si>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</si>
  <si>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</si>
  <si>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</si>
  <si>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</si>
  <si>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</si>
  <si>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</si>
  <si>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</si>
  <si>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</si>
  <si>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</si>
  <si>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</si>
  <si>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</si>
  <si>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</si>
  <si>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</si>
  <si>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</si>
  <si>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</si>
  <si>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</si>
  <si>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</si>
  <si>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</si>
  <si>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</si>
  <si>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</si>
  <si>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</si>
  <si>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</si>
  <si>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</si>
  <si>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</si>
  <si>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</si>
  <si>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</si>
  <si>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</si>
  <si>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</si>
  <si>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</si>
  <si>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</si>
  <si>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</si>
  <si>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</si>
  <si>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</si>
  <si>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</si>
  <si>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</si>
  <si>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</si>
  <si>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</si>
  <si>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</si>
  <si>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</si>
  <si>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</si>
  <si>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</si>
  <si>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</si>
  <si>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</si>
  <si>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</si>
  <si>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</si>
  <si>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</si>
  <si>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</si>
  <si>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</si>
  <si>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</si>
  <si>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</si>
  <si>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</si>
  <si>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</si>
  <si>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</si>
  <si>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</si>
  <si>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</si>
  <si>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</si>
  <si>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</si>
  <si>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</si>
  <si>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</si>
  <si>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</si>
  <si>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</si>
  <si>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</si>
  <si>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</si>
  <si>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</si>
  <si>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</si>
  <si>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</si>
  <si>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</si>
  <si>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</si>
  <si>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</si>
  <si>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</si>
  <si>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</si>
  <si>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</si>
  <si>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</si>
  <si>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</si>
  <si>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</si>
  <si>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</si>
  <si>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</si>
  <si>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</si>
  <si>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</si>
  <si>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</si>
  <si>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</si>
  <si>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</si>
  <si>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</si>
  <si>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</si>
  <si>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</si>
  <si>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</si>
  <si>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</si>
  <si>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</si>
  <si>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</si>
  <si>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</si>
  <si>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</si>
  <si>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</si>
  <si>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</si>
  <si>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</si>
  <si>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</si>
  <si>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</si>
  <si>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</si>
  <si>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</si>
  <si>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</si>
  <si>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</si>
  <si>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</si>
  <si>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</si>
  <si>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</si>
  <si>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</si>
  <si>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</si>
  <si>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</si>
  <si>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</si>
  <si>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</si>
  <si>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</si>
  <si>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</si>
  <si>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</si>
  <si>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</si>
  <si>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</si>
  <si>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</si>
  <si>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</si>
  <si>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</si>
  <si>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</si>
  <si>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</si>
  <si>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</si>
  <si>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</si>
  <si>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</si>
  <si>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</si>
  <si>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</si>
  <si>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</si>
  <si>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</si>
  <si>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</si>
  <si>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</si>
  <si>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</si>
  <si>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</si>
  <si>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</si>
  <si>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</si>
  <si>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</si>
  <si>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</si>
  <si>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</si>
  <si>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</si>
  <si>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</si>
  <si>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</si>
  <si>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</si>
  <si>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</si>
  <si>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</si>
  <si>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</si>
  <si>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</si>
  <si>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</si>
  <si>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</si>
  <si>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</si>
  <si>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</si>
  <si>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</si>
  <si>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</si>
  <si>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</si>
  <si>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</si>
  <si>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</si>
  <si>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</si>
  <si>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</si>
  <si>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</si>
  <si>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</si>
  <si>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</si>
  <si>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</si>
  <si>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</si>
  <si>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</si>
  <si>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</si>
  <si>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</si>
  <si>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</si>
  <si>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</si>
  <si>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</si>
  <si>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</si>
  <si>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</si>
  <si>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</si>
  <si>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</si>
  <si>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</si>
  <si>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</si>
  <si>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</si>
  <si>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</si>
  <si>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</si>
  <si>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</si>
  <si>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</si>
  <si>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</si>
  <si>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</si>
  <si>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</si>
  <si>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</si>
  <si>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</si>
  <si>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</si>
  <si>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</si>
  <si>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</si>
  <si>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</si>
  <si>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</si>
  <si>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</si>
  <si>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</si>
  <si>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</si>
  <si>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</si>
  <si>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</si>
  <si>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</si>
  <si>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</si>
  <si>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</si>
  <si>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</si>
  <si>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</si>
  <si>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</si>
  <si>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</si>
  <si>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</si>
  <si>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</si>
  <si>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</si>
  <si>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</si>
  <si>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</si>
  <si>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</si>
  <si>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</si>
  <si>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</si>
  <si>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</si>
  <si>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</si>
  <si>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</si>
  <si>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</si>
  <si>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</si>
  <si>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</si>
  <si>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</si>
  <si>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</si>
  <si>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</si>
  <si>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</si>
  <si>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</si>
  <si>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</si>
  <si>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</si>
  <si>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</si>
  <si>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</si>
  <si>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</si>
  <si>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</si>
  <si>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</si>
  <si>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</si>
  <si>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</si>
  <si>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</si>
  <si>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</si>
  <si>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</si>
  <si>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</si>
  <si>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</si>
  <si>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</si>
  <si>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</si>
  <si>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</si>
  <si>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</si>
  <si>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</si>
  <si>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</si>
  <si>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</si>
  <si>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</si>
  <si>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</si>
  <si>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</si>
  <si>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</si>
  <si>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</si>
  <si>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</si>
  <si>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</si>
  <si>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</si>
  <si>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</si>
  <si>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</si>
  <si>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</si>
  <si>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</si>
  <si>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</si>
  <si>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</si>
  <si>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</si>
  <si>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</si>
  <si>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</si>
  <si>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</si>
  <si>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</si>
  <si>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</si>
  <si>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</si>
  <si>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</si>
  <si>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</si>
  <si>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</si>
  <si>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</si>
  <si>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</si>
  <si>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</si>
  <si>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</si>
  <si>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</si>
  <si>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</si>
  <si>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</si>
  <si>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</si>
  <si>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</si>
  <si>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</si>
  <si>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</si>
  <si>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</si>
  <si>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</si>
  <si>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</si>
  <si>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</si>
  <si>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</si>
  <si>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</si>
  <si>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</si>
  <si>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</si>
  <si>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</si>
  <si>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</si>
  <si>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</si>
  <si>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</si>
  <si>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</si>
  <si>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</si>
  <si>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</si>
  <si>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</si>
  <si>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</si>
  <si>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</si>
  <si>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</si>
  <si>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</si>
  <si>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</si>
  <si>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</si>
  <si>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</si>
  <si>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</si>
  <si>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</si>
  <si>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</si>
  <si>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</si>
  <si>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</si>
  <si>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</si>
  <si>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</si>
  <si>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</si>
  <si>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</si>
  <si>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</si>
  <si>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</si>
  <si>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</si>
  <si>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</si>
  <si>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</si>
  <si>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</si>
  <si>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</si>
  <si>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</si>
  <si>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</si>
  <si>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</si>
  <si>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</si>
  <si>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</si>
  <si>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</si>
  <si>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</si>
  <si>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</si>
  <si>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</si>
  <si>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</si>
  <si>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</si>
  <si>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</si>
  <si>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</si>
  <si>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</si>
  <si>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</si>
  <si>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</si>
  <si>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</si>
  <si>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</si>
  <si>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</si>
  <si>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</si>
  <si>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</si>
  <si>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</si>
  <si>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</si>
  <si>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</si>
  <si>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</si>
  <si>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</si>
  <si>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</si>
  <si>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</si>
  <si>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</si>
  <si>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</si>
  <si>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</si>
  <si>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</si>
  <si>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</si>
  <si>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</si>
  <si>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</si>
  <si>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</si>
  <si>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</si>
  <si>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</si>
  <si>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</si>
  <si>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</si>
  <si>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</si>
  <si>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</si>
  <si>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</si>
  <si>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</si>
  <si>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</si>
  <si>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</si>
  <si>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</si>
  <si>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</si>
  <si>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</si>
  <si>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</si>
  <si>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</si>
  <si>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</si>
  <si>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</si>
  <si>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</si>
  <si>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</si>
  <si>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</si>
  <si>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</si>
  <si>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</si>
  <si>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</si>
  <si>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</si>
  <si>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</si>
  <si>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</si>
  <si>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</si>
  <si>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</si>
  <si>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</si>
  <si>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</si>
  <si>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</si>
  <si>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</si>
  <si>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</si>
  <si>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</si>
  <si>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</si>
  <si>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</si>
  <si>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</si>
  <si>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</si>
  <si>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</si>
  <si>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</si>
  <si>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</si>
  <si>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</si>
  <si>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</si>
  <si>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</si>
  <si>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</si>
  <si>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</si>
  <si>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</si>
  <si>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</si>
  <si>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</si>
  <si>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</si>
  <si>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</si>
  <si>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</si>
  <si>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</si>
  <si>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</si>
  <si>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</si>
  <si>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</si>
  <si>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</si>
  <si>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</si>
  <si>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</si>
  <si>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</si>
  <si>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</si>
  <si>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</si>
  <si>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</si>
  <si>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</si>
  <si>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</si>
  <si>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</si>
  <si>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</si>
  <si>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</si>
  <si>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</si>
  <si>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</si>
  <si>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</si>
  <si>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</si>
  <si>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</si>
  <si>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</si>
  <si>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</si>
  <si>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</si>
  <si>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</si>
  <si>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</si>
  <si>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</si>
  <si>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</si>
  <si>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</si>
  <si>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</si>
  <si>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</si>
  <si>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</si>
  <si>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</si>
  <si>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</si>
  <si>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</si>
  <si>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</si>
  <si>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</si>
  <si>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</si>
  <si>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</si>
  <si>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</si>
  <si>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</si>
  <si>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</si>
  <si>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</si>
  <si>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</si>
  <si>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</si>
  <si>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</si>
  <si>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</si>
  <si>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</si>
  <si>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</si>
  <si>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</si>
  <si>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</si>
  <si>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</si>
  <si>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</si>
  <si>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</si>
  <si>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</si>
  <si>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</si>
  <si>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</si>
  <si>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</si>
  <si>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</si>
  <si>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</si>
  <si>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</si>
  <si>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</si>
  <si>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</si>
  <si>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</si>
  <si>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</si>
  <si>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</si>
  <si>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</si>
  <si>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</si>
  <si>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</si>
  <si>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</si>
  <si>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</si>
  <si>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</si>
  <si>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</si>
  <si>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</si>
  <si>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</si>
  <si>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</si>
  <si>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</si>
  <si>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</si>
  <si>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</si>
  <si>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</si>
  <si>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</si>
  <si>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</si>
  <si>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</si>
  <si>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</si>
  <si>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</si>
  <si>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</si>
  <si>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</si>
  <si>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</si>
  <si>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</si>
  <si>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</si>
  <si>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</si>
  <si>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</si>
  <si>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</si>
  <si>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</si>
  <si>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</si>
  <si>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</si>
  <si>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</si>
  <si>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</si>
  <si>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</si>
  <si>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</si>
  <si>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</si>
  <si>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</si>
  <si>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</si>
  <si>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</si>
  <si>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</si>
  <si>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</si>
  <si>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</si>
  <si>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</si>
  <si>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</si>
  <si>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</si>
  <si>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</si>
  <si>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</si>
  <si>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</si>
  <si>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</si>
  <si>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</si>
  <si>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</si>
  <si>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</si>
  <si>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</si>
  <si>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</si>
  <si>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</si>
  <si>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</si>
  <si>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</si>
  <si>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</si>
  <si>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</si>
  <si>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</si>
  <si>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</si>
  <si>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</si>
  <si>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</si>
  <si>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</si>
  <si>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</si>
  <si>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</si>
  <si>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</si>
  <si>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</si>
  <si>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</si>
  <si>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</si>
  <si>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</si>
  <si>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</si>
  <si>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</si>
  <si>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</si>
  <si>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</si>
  <si>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</si>
  <si>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</si>
  <si>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</si>
  <si>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</si>
  <si>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</si>
  <si>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</si>
  <si>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</si>
  <si>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</si>
  <si>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</si>
  <si>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</si>
  <si>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</si>
  <si>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</si>
  <si>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</si>
  <si>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</si>
  <si>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</si>
  <si>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</si>
  <si>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</si>
  <si>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</si>
  <si>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</si>
  <si>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</si>
  <si>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</si>
  <si>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</si>
  <si>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</si>
  <si>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</si>
  <si>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</si>
  <si>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</si>
  <si>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</si>
  <si>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</si>
  <si>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</si>
  <si>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</si>
  <si>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</si>
  <si>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</si>
  <si>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</si>
  <si>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</si>
  <si>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</si>
  <si>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</si>
  <si>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</si>
  <si>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</si>
  <si>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</si>
  <si>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</si>
  <si>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</si>
  <si>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</si>
  <si>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</si>
  <si>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</si>
  <si>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</si>
  <si>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</si>
  <si>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</si>
  <si>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</si>
  <si>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</si>
  <si>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</si>
  <si>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</si>
  <si>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</si>
  <si>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</si>
  <si>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</si>
  <si>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</si>
  <si>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</si>
  <si>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</si>
  <si>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</si>
  <si>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</si>
  <si>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</si>
  <si>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</si>
  <si>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</si>
  <si>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</si>
  <si>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</si>
  <si>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</si>
  <si>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</si>
  <si>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</si>
  <si>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</si>
  <si>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</si>
  <si>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</si>
  <si>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</si>
  <si>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</si>
  <si>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</si>
  <si>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</si>
  <si>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</si>
  <si>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</si>
  <si>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</si>
  <si>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</si>
  <si>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</si>
  <si>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</si>
  <si>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</si>
  <si>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</si>
  <si>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</si>
  <si>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</si>
  <si>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</si>
  <si>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</si>
  <si>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</si>
  <si>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</si>
  <si>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</si>
  <si>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</si>
  <si>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</si>
  <si>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</si>
  <si>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</si>
  <si>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</si>
  <si>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</si>
  <si>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</si>
  <si>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</si>
  <si>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</si>
  <si>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</si>
  <si>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</si>
  <si>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</si>
  <si>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</si>
  <si>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</si>
  <si>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</si>
  <si>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</si>
  <si>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</si>
  <si>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</si>
  <si>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</si>
  <si>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</si>
  <si>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</si>
  <si>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</si>
  <si>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</si>
  <si>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</si>
  <si>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</si>
  <si>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</si>
  <si>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</si>
  <si>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</si>
  <si>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</si>
  <si>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</si>
  <si>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</si>
  <si>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</si>
  <si>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</si>
  <si>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</si>
  <si>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</si>
  <si>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</si>
  <si>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</si>
  <si>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</si>
  <si>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</si>
  <si>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</si>
  <si>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</si>
  <si>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</si>
  <si>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</si>
  <si>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</si>
  <si>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</si>
  <si>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</si>
  <si>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</si>
  <si>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</si>
  <si>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</si>
  <si>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</si>
  <si>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</si>
  <si>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</si>
  <si>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</si>
  <si>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</si>
  <si>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</si>
  <si>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</si>
  <si>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</si>
  <si>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</si>
  <si>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</si>
  <si>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</si>
  <si>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</si>
  <si>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</si>
  <si>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</si>
  <si>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</si>
  <si>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</si>
  <si>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</si>
  <si>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</si>
  <si>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</si>
  <si>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</si>
  <si>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</si>
  <si>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</si>
  <si>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</si>
  <si>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</si>
  <si>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</si>
  <si>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</si>
  <si>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</si>
  <si>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</si>
  <si>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</si>
  <si>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</si>
  <si>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</si>
  <si>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</si>
  <si>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</si>
  <si>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</si>
  <si>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</si>
  <si>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</si>
  <si>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</si>
  <si>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</si>
  <si>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</si>
  <si>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</si>
  <si>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</si>
  <si>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</si>
  <si>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</si>
  <si>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</si>
  <si>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</si>
  <si>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</si>
  <si>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</si>
  <si>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</si>
  <si>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</si>
  <si>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</si>
  <si>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</si>
  <si>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</si>
  <si>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</si>
  <si>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</si>
  <si>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</si>
  <si>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</si>
  <si>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</si>
  <si>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</si>
  <si>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</si>
  <si>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</si>
  <si>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</si>
  <si>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</si>
  <si>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</si>
  <si>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</si>
  <si>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</si>
  <si>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</si>
  <si>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</si>
  <si>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</si>
  <si>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</si>
  <si>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</si>
  <si>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</si>
  <si>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</si>
  <si>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</si>
  <si>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</si>
  <si>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</si>
  <si>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</si>
  <si>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</si>
  <si>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</si>
  <si>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</si>
  <si>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</si>
  <si>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</si>
  <si>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</si>
  <si>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</si>
  <si>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</si>
  <si>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</si>
  <si>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</si>
  <si>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</si>
  <si>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</si>
  <si>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</si>
  <si>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</si>
  <si>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</si>
  <si>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</si>
  <si>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</si>
  <si>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</si>
  <si>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</si>
  <si>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</si>
  <si>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</si>
  <si>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</si>
  <si>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</si>
  <si>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</si>
  <si>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</si>
  <si>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</si>
  <si>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</si>
  <si>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</si>
  <si>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</si>
  <si>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</si>
  <si>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</si>
  <si>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</si>
  <si>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</si>
  <si>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</si>
  <si>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</si>
  <si>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</si>
  <si>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</si>
  <si>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</si>
  <si>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</si>
  <si>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</si>
  <si>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</si>
  <si>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</si>
  <si>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</si>
  <si>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</si>
  <si>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</si>
  <si>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</si>
  <si>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</si>
  <si>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</si>
  <si>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</si>
  <si>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</si>
  <si>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</si>
  <si>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</si>
  <si>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</si>
  <si>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</si>
  <si>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</si>
  <si>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</si>
  <si>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</si>
  <si>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</si>
  <si>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</si>
  <si>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</si>
  <si>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</si>
  <si>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</si>
  <si>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</si>
  <si>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</si>
  <si>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</si>
  <si>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</si>
  <si>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</si>
  <si>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</si>
  <si>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</si>
  <si>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</si>
  <si>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</si>
  <si>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</si>
  <si>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</si>
  <si>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</si>
  <si>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</si>
  <si>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</si>
  <si>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</si>
  <si>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</si>
  <si>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</si>
  <si>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</si>
  <si>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</si>
  <si>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</si>
  <si>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</si>
  <si>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</si>
  <si>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</si>
  <si>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</si>
  <si>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</si>
  <si>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</si>
  <si>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</si>
  <si>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</si>
  <si>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</si>
  <si>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</si>
  <si>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</si>
  <si>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</si>
  <si>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</si>
  <si>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</si>
  <si>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</si>
  <si>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</si>
  <si>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</si>
  <si>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</si>
  <si>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</si>
  <si>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</si>
  <si>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</si>
  <si>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</si>
  <si>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</si>
  <si>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</si>
  <si>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</si>
  <si>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</si>
  <si>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</si>
  <si>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</si>
  <si>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</si>
  <si>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</si>
  <si>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</si>
  <si>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</si>
  <si>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</si>
  <si>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</si>
  <si>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</si>
  <si>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</si>
  <si>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</si>
  <si>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</si>
  <si>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</si>
  <si>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</si>
  <si>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</si>
  <si>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</si>
  <si>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</si>
  <si>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</si>
  <si>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</si>
  <si>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</si>
  <si>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</si>
  <si>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</si>
  <si>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</si>
  <si>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</si>
  <si>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</si>
  <si>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</si>
  <si>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</si>
  <si>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</si>
  <si>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</si>
  <si>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</si>
  <si>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</si>
  <si>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</si>
  <si>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</si>
  <si>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</si>
  <si>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</si>
  <si>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</si>
  <si>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</si>
  <si>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</si>
  <si>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</si>
  <si>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</si>
  <si>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</si>
  <si>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</si>
  <si>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</si>
  <si>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</si>
  <si>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</si>
  <si>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</si>
  <si>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</si>
  <si>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</si>
  <si>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</si>
  <si>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</si>
  <si>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</si>
  <si>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</si>
  <si>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</si>
  <si>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</si>
  <si>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</si>
  <si>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</si>
  <si>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</si>
  <si>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</si>
  <si>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</si>
  <si>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</si>
  <si>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</si>
  <si>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</si>
  <si>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</si>
  <si>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</si>
  <si>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</si>
  <si>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</si>
  <si>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</si>
  <si>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</si>
  <si>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</si>
  <si>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</si>
  <si>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</si>
  <si>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</si>
  <si>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</si>
  <si>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</si>
  <si>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</si>
  <si>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</si>
  <si>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</si>
  <si>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</si>
  <si>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</si>
  <si>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</si>
  <si>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</si>
  <si>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</si>
  <si>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</si>
  <si>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</si>
  <si>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</si>
  <si>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</si>
  <si>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</si>
  <si>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</si>
  <si>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</si>
  <si>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</si>
  <si>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</si>
  <si>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</si>
  <si>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</si>
  <si>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</si>
  <si>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</si>
  <si>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</si>
  <si>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</si>
  <si>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</si>
  <si>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</si>
  <si>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</si>
  <si>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</si>
  <si>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</si>
  <si>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</si>
  <si>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</si>
  <si>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</si>
  <si>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</si>
  <si>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</si>
  <si>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</si>
  <si>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</si>
  <si>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</si>
  <si>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</si>
  <si>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</si>
  <si>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</si>
  <si>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</si>
  <si>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</si>
  <si>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</si>
  <si>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</si>
  <si>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</si>
  <si>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</si>
  <si>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</si>
  <si>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</si>
  <si>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</si>
  <si>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</si>
  <si>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</si>
  <si>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</si>
  <si>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</si>
  <si>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</si>
  <si>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</si>
  <si>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</si>
  <si>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</si>
  <si>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</si>
  <si>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</si>
  <si>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</si>
  <si>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</si>
  <si>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</si>
  <si>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</si>
  <si>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</si>
  <si>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</si>
  <si>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</si>
  <si>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</si>
  <si>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</si>
  <si>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</si>
  <si>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</si>
  <si>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</si>
  <si>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</si>
  <si>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</si>
  <si>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</si>
  <si>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</si>
  <si>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</si>
  <si>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</si>
  <si>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</si>
  <si>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</si>
  <si>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</si>
  <si>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</si>
  <si>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</si>
  <si>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</si>
  <si>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</si>
  <si>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</si>
  <si>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</si>
  <si>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</si>
  <si>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</si>
  <si>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</si>
  <si>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</si>
  <si>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</si>
  <si>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</si>
  <si>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</si>
  <si>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</si>
  <si>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</si>
  <si>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</si>
  <si>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</si>
  <si>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</si>
  <si>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</si>
  <si>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</si>
  <si>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</si>
  <si>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</si>
  <si>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</si>
  <si>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</si>
  <si>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</si>
  <si>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</si>
  <si>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</si>
  <si>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</si>
  <si>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</si>
  <si>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</si>
  <si>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</si>
  <si>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</si>
  <si>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</si>
  <si>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</si>
  <si>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</si>
  <si>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</si>
  <si>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</si>
  <si>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</si>
  <si>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</si>
  <si>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</si>
  <si>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</si>
  <si>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</si>
  <si>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</si>
  <si>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</si>
  <si>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</si>
  <si>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</si>
  <si>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</si>
  <si>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</si>
  <si>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</si>
  <si>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</si>
  <si>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</si>
  <si>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</si>
  <si>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</si>
  <si>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</si>
  <si>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</si>
  <si>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</si>
  <si>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</si>
  <si>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</si>
  <si>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</si>
  <si>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</si>
  <si>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</si>
  <si>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</si>
  <si>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</si>
  <si>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</si>
  <si>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</si>
  <si>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</si>
  <si>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</si>
  <si>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</si>
  <si>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</si>
  <si>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</si>
  <si>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</si>
  <si>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</si>
  <si>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</si>
  <si>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</si>
  <si>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</si>
  <si>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</si>
  <si>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</si>
  <si>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</si>
  <si>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</si>
  <si>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</si>
  <si>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</si>
  <si>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</si>
  <si>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</si>
  <si>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</si>
  <si>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</si>
  <si>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</si>
  <si>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</si>
  <si>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</si>
  <si>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</si>
  <si>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</si>
  <si>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</si>
  <si>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</si>
  <si>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</si>
  <si>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</si>
  <si>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</si>
  <si>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</si>
  <si>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</si>
  <si>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</si>
  <si>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</si>
  <si>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</si>
  <si>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</si>
  <si>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</si>
  <si>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</si>
  <si>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</si>
  <si>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</si>
  <si>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</si>
  <si>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</si>
  <si>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</si>
  <si>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</si>
  <si>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</si>
  <si>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</si>
  <si>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</si>
  <si>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</si>
  <si>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</si>
  <si>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</si>
  <si>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</si>
  <si>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</si>
  <si>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</si>
  <si>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</si>
  <si>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</si>
  <si>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</si>
  <si>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</si>
  <si>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</si>
  <si>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</si>
  <si>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</si>
  <si>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</si>
  <si>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</si>
  <si>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</si>
  <si>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</si>
  <si>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</si>
  <si>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</si>
  <si>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</si>
  <si>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</si>
  <si>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</si>
  <si>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</si>
  <si>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</si>
  <si>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</si>
  <si>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</si>
  <si>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</si>
  <si>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</si>
  <si>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</si>
  <si>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</si>
  <si>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</si>
  <si>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</si>
  <si>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</si>
  <si>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</si>
  <si>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</si>
  <si>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</si>
  <si>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</si>
  <si>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</si>
  <si>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</si>
  <si>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</si>
  <si>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</si>
  <si>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</si>
  <si>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</si>
  <si>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</si>
  <si>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</si>
  <si>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</si>
  <si>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</si>
  <si>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</si>
  <si>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</si>
  <si>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</si>
  <si>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</si>
  <si>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</si>
  <si>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</si>
  <si>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</si>
  <si>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</si>
  <si>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</si>
  <si>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</si>
  <si>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</si>
  <si>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</si>
  <si>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</si>
  <si>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</si>
  <si>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</si>
  <si>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</si>
  <si>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</si>
  <si>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</si>
  <si>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</si>
  <si>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</si>
  <si>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</si>
  <si>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</si>
  <si>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</si>
  <si>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</si>
  <si>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</si>
  <si>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</si>
  <si>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</si>
  <si>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</si>
  <si>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</si>
  <si>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</si>
  <si>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</si>
  <si>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</si>
  <si>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</si>
  <si>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</si>
  <si>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</si>
  <si>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</si>
  <si>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</si>
  <si>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</si>
  <si>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</si>
  <si>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</si>
  <si>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</si>
  <si>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</si>
  <si>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</si>
  <si>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</si>
  <si>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</si>
  <si>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</si>
  <si>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</si>
  <si>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</si>
  <si>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</si>
  <si>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</si>
  <si>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</si>
  <si>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</si>
  <si>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</si>
  <si>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</si>
  <si>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</si>
  <si>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</si>
  <si>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</si>
  <si>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</si>
  <si>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</si>
  <si>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</si>
  <si>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</si>
  <si>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</si>
  <si>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</si>
  <si>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</si>
  <si>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</si>
  <si>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</si>
  <si>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</si>
  <si>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</si>
  <si>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</si>
  <si>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</si>
  <si>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</si>
  <si>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</si>
  <si>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</si>
  <si>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</si>
  <si>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</si>
  <si>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</si>
  <si>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</si>
  <si>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</si>
  <si>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</si>
  <si>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</si>
  <si>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</si>
  <si>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</si>
  <si>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</si>
  <si>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</si>
  <si>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</si>
  <si>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</si>
  <si>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</si>
  <si>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</si>
  <si>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</si>
  <si>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</si>
  <si>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</si>
  <si>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</si>
  <si>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</si>
  <si>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</si>
  <si>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</si>
  <si>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</si>
  <si>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</si>
  <si>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</si>
  <si>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</si>
  <si>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</si>
  <si>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</si>
  <si>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</si>
  <si>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</si>
  <si>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</si>
  <si>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</si>
  <si>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</si>
  <si>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</si>
  <si>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</si>
  <si>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</si>
  <si>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</si>
  <si>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</si>
  <si>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</si>
  <si>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</si>
  <si>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</si>
  <si>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</si>
  <si>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</si>
  <si>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</si>
  <si>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</si>
  <si>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</si>
  <si>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</si>
  <si>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</si>
  <si>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</si>
  <si>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</si>
  <si>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</si>
  <si>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</si>
  <si>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</si>
  <si>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</si>
  <si>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</si>
  <si>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</si>
  <si>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</si>
  <si>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</si>
  <si>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</si>
  <si>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</si>
  <si>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</si>
  <si>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</si>
  <si>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</si>
  <si>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</si>
  <si>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</si>
  <si>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</si>
  <si>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</si>
  <si>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</si>
  <si>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</si>
  <si>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</si>
  <si>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</si>
  <si>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</si>
  <si>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</si>
  <si>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</si>
  <si>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</si>
  <si>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</si>
  <si>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</si>
  <si>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</si>
  <si>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</si>
  <si>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</si>
  <si>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</si>
  <si>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</si>
  <si>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</si>
  <si>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</si>
  <si>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</si>
  <si>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</si>
  <si>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</si>
  <si>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</si>
  <si>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</si>
  <si>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</si>
  <si>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</si>
  <si>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</si>
  <si>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</si>
  <si>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</si>
  <si>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</si>
  <si>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</si>
  <si>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</si>
  <si>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</si>
  <si>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</si>
  <si>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</si>
  <si>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</si>
  <si>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</si>
  <si>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</si>
  <si>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</si>
  <si>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</si>
  <si>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</si>
  <si>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</si>
  <si>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</si>
  <si>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</si>
  <si>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</si>
  <si>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</si>
  <si>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</si>
  <si>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</si>
  <si>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</si>
  <si>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</si>
  <si>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</si>
  <si>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</si>
  <si>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</si>
  <si>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</si>
  <si>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</si>
  <si>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</si>
  <si>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</si>
  <si>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</si>
  <si>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</si>
  <si>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</si>
  <si>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</si>
  <si>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</si>
  <si>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</si>
  <si>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</si>
  <si>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</si>
  <si>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</si>
  <si>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</si>
  <si>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</si>
  <si>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</si>
  <si>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</si>
  <si>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</si>
  <si>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</si>
  <si>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</si>
  <si>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</si>
  <si>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</si>
  <si>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</si>
  <si>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</si>
  <si>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</si>
  <si>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</si>
  <si>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</si>
  <si>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</si>
  <si>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</si>
  <si>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</si>
  <si>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</si>
  <si>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</si>
  <si>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</si>
  <si>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</si>
  <si>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</si>
  <si>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</si>
  <si>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</si>
  <si>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</si>
  <si>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</si>
  <si>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</si>
  <si>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</si>
  <si>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</si>
  <si>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</si>
  <si>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</si>
  <si>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</si>
  <si>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</si>
  <si>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</si>
  <si>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</si>
  <si>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</si>
  <si>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</si>
  <si>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</si>
  <si>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</si>
  <si>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</si>
  <si>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</si>
  <si>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</si>
  <si>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</si>
  <si>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</si>
  <si>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</si>
  <si>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</si>
  <si>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</si>
  <si>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</si>
  <si>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</si>
  <si>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</si>
  <si>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</si>
  <si>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</si>
  <si>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</si>
  <si>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</si>
  <si>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</si>
  <si>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</si>
  <si>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</si>
  <si>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</si>
  <si>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</si>
  <si>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</si>
  <si>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</si>
  <si>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</si>
  <si>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</si>
  <si>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</si>
  <si>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</si>
  <si>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</si>
  <si>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</si>
  <si>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</si>
  <si>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</si>
  <si>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</si>
  <si>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</si>
  <si>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</si>
  <si>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</si>
  <si>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</si>
  <si>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</si>
  <si>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</si>
  <si>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</si>
  <si>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</si>
  <si>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</si>
  <si>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</si>
  <si>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</si>
  <si>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</si>
  <si>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</si>
  <si>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</si>
  <si>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</si>
  <si>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</si>
  <si>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</si>
  <si>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</si>
  <si>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</si>
  <si>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</si>
  <si>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</si>
  <si>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</si>
  <si>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</si>
  <si>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</si>
  <si>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</si>
  <si>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</si>
  <si>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</si>
  <si>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</si>
  <si>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</si>
  <si>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</si>
  <si>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</si>
  <si>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</si>
  <si>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</si>
  <si>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</si>
  <si>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</si>
  <si>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</si>
  <si>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</si>
  <si>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</si>
  <si>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</si>
  <si>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</si>
  <si>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</si>
  <si>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</si>
  <si>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</si>
  <si>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</si>
  <si>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</si>
  <si>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</si>
  <si>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</si>
  <si>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</si>
  <si>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</si>
  <si>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</si>
  <si>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</si>
  <si>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</si>
  <si>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</si>
  <si>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</si>
  <si>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</si>
  <si>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</si>
  <si>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</si>
  <si>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</si>
  <si>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</si>
  <si>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</si>
  <si>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</si>
  <si>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</si>
  <si>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</si>
  <si>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</si>
  <si>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</si>
  <si>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</si>
  <si>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</si>
  <si>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</si>
  <si>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</si>
  <si>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</si>
  <si>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</si>
  <si>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</si>
  <si>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</si>
  <si>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</si>
  <si>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</si>
  <si>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</si>
  <si>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</si>
  <si>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</si>
  <si>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</si>
  <si>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</si>
  <si>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</si>
  <si>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</si>
  <si>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</si>
  <si>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</si>
  <si>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</si>
  <si>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</si>
  <si>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</si>
  <si>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</si>
  <si>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</si>
  <si>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</si>
  <si>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</si>
  <si>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</si>
  <si>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</si>
  <si>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</si>
  <si>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</si>
  <si>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</si>
  <si>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</si>
  <si>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</si>
  <si>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</si>
  <si>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</si>
  <si>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</si>
  <si>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</si>
  <si>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</si>
  <si>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</si>
  <si>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</si>
  <si>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</si>
  <si>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</si>
  <si>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</si>
  <si>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</si>
  <si>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</si>
  <si>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</si>
  <si>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</si>
  <si>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</si>
  <si>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</si>
  <si>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</si>
  <si>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</si>
  <si>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</si>
  <si>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</si>
  <si>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</si>
  <si>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</si>
  <si>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</si>
  <si>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</si>
  <si>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</si>
  <si>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</si>
  <si>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</si>
  <si>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</si>
  <si>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</si>
  <si>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</si>
  <si>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</si>
  <si>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</si>
  <si>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</si>
  <si>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</si>
  <si>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</si>
  <si>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</si>
  <si>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</si>
  <si>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</si>
  <si>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</si>
  <si>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</si>
  <si>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</si>
  <si>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</si>
  <si>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</si>
  <si>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</si>
  <si>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</si>
  <si>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</si>
  <si>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</si>
  <si>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</si>
  <si>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</si>
  <si>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</si>
  <si>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</si>
  <si>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</si>
  <si>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</si>
  <si>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</si>
  <si>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</si>
  <si>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</si>
  <si>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</si>
  <si>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</si>
  <si>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</si>
  <si>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</si>
  <si>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</si>
  <si>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</si>
  <si>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</si>
  <si>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</si>
  <si>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</si>
  <si>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</si>
  <si>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</si>
  <si>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</si>
  <si>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</si>
  <si>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</si>
  <si>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</si>
  <si>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</si>
  <si>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</si>
  <si>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</si>
  <si>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</si>
  <si>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</si>
  <si>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</si>
  <si>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</si>
  <si>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</si>
  <si>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</si>
  <si>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</si>
  <si>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</si>
  <si>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</si>
  <si>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</si>
  <si>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</si>
  <si>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</si>
  <si>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</si>
  <si>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</si>
  <si>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</si>
  <si>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</si>
  <si>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</si>
  <si>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</si>
  <si>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</si>
  <si>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</si>
  <si>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</si>
  <si>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</si>
  <si>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</si>
  <si>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</si>
  <si>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</si>
  <si>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</si>
  <si>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</si>
  <si>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</si>
  <si>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</si>
  <si>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</si>
  <si>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</si>
  <si>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</si>
  <si>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</si>
  <si>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</si>
  <si>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</si>
  <si>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</si>
  <si>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</si>
  <si>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</si>
  <si>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</si>
  <si>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</si>
  <si>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</si>
  <si>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</si>
  <si>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</si>
  <si>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</si>
  <si>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</si>
  <si>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</si>
  <si>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</si>
  <si>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</si>
  <si>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</si>
  <si>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</si>
  <si>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</si>
  <si>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</si>
  <si>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</si>
  <si>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</si>
  <si>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</si>
  <si>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</si>
  <si>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</si>
  <si>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</si>
  <si>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</si>
  <si>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</si>
  <si>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</si>
  <si>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</si>
  <si>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</si>
  <si>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</si>
  <si>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</si>
  <si>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</si>
  <si>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</si>
  <si>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</si>
  <si>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</si>
  <si>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</si>
  <si>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</si>
  <si>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</si>
  <si>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</si>
  <si>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</si>
  <si>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</si>
  <si>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</si>
  <si>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</si>
  <si>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</si>
  <si>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</si>
  <si>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</si>
  <si>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</si>
  <si>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</si>
  <si>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</si>
  <si>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</si>
  <si>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</si>
  <si>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</si>
  <si>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</si>
  <si>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</si>
  <si>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</si>
  <si>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</si>
  <si>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</si>
  <si>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</si>
  <si>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</si>
  <si>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</si>
  <si>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</si>
  <si>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</si>
  <si>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</si>
  <si>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</si>
  <si>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</si>
  <si>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</si>
  <si>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</si>
  <si>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</si>
  <si>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</si>
  <si>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</si>
  <si>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</si>
  <si>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</si>
  <si>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</si>
  <si>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</si>
  <si>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</si>
  <si>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</si>
  <si>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</si>
  <si>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</si>
  <si>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</si>
  <si>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</si>
  <si>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</si>
  <si>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</si>
  <si>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</si>
  <si>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</si>
  <si>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</si>
  <si>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</si>
  <si>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</si>
  <si>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</si>
  <si>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</si>
  <si>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</si>
  <si>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</si>
  <si>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</si>
  <si>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</si>
  <si>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</si>
  <si>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</si>
  <si>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</si>
  <si>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</si>
  <si>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</si>
  <si>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</si>
  <si>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</si>
  <si>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</si>
  <si>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</si>
  <si>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</si>
  <si>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</si>
  <si>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</si>
  <si>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</si>
  <si>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</si>
  <si>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</si>
  <si>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</si>
  <si>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</si>
  <si>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</si>
  <si>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</si>
  <si>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</si>
  <si>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</si>
  <si>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</si>
  <si>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</si>
  <si>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</si>
  <si>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</si>
  <si>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</si>
  <si>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</si>
  <si>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</si>
  <si>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</si>
  <si>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</si>
  <si>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</si>
  <si>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</si>
  <si>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</si>
  <si>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</si>
  <si>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</si>
  <si>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</si>
  <si>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</si>
  <si>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</si>
  <si>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</si>
  <si>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</si>
  <si>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</si>
  <si>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</si>
  <si>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</si>
  <si>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</si>
  <si>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</si>
  <si>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</si>
  <si>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</si>
  <si>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</si>
  <si>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</si>
  <si>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</si>
  <si>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</si>
  <si>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</si>
  <si>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</si>
  <si>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</si>
  <si>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</si>
  <si>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</si>
  <si>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</si>
  <si>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</si>
  <si>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</si>
  <si>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</si>
  <si>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</si>
  <si>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</si>
  <si>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</si>
  <si>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</si>
  <si>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</si>
  <si>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</si>
  <si>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</si>
  <si>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</si>
  <si>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</si>
  <si>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</si>
  <si>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</si>
  <si>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</si>
  <si>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</si>
  <si>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</si>
  <si>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</si>
  <si>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</si>
  <si>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</si>
  <si>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</si>
  <si>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</si>
  <si>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</si>
  <si>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</si>
  <si>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</si>
  <si>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</si>
  <si>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</si>
  <si>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</si>
  <si>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</si>
  <si>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</si>
  <si>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</si>
  <si>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</si>
  <si>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</si>
  <si>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</si>
  <si>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</si>
  <si>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</si>
  <si>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</si>
  <si>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</si>
  <si>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</si>
  <si>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</si>
  <si>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</si>
  <si>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</si>
  <si>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</si>
  <si>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</si>
  <si>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</si>
  <si>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</si>
  <si>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</si>
  <si>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</si>
  <si>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</si>
  <si>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</si>
  <si>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</si>
  <si>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</si>
  <si>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</si>
  <si>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</si>
  <si>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</si>
  <si>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</si>
  <si>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</si>
  <si>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</si>
  <si>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</si>
  <si>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</si>
  <si>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</si>
  <si>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</si>
  <si>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</si>
  <si>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</si>
  <si>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</si>
  <si>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</si>
  <si>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</si>
  <si>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</si>
  <si>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</si>
  <si>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</si>
  <si>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</si>
  <si>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</si>
  <si>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</si>
  <si>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</si>
  <si>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</si>
  <si>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</si>
  <si>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</si>
  <si>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</si>
  <si>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</si>
  <si>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</si>
  <si>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</si>
  <si>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</si>
  <si>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</si>
  <si>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</si>
  <si>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</si>
  <si>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</si>
  <si>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</si>
  <si>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</si>
  <si>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</si>
  <si>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</si>
  <si>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</si>
  <si>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</si>
  <si>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</si>
  <si>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</si>
  <si>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</si>
  <si>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</si>
  <si>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</si>
  <si>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</si>
  <si>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</si>
  <si>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</si>
  <si>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</si>
  <si>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</si>
  <si>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</si>
  <si>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</si>
  <si>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</si>
  <si>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</si>
  <si>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</si>
  <si>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</si>
  <si>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</si>
  <si>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</si>
  <si>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</si>
  <si>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</si>
  <si>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</si>
  <si>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</si>
  <si>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</si>
  <si>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</si>
  <si>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</si>
  <si>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</si>
  <si>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</si>
  <si>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</si>
  <si>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</si>
  <si>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</si>
  <si>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</si>
  <si>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</si>
  <si>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</si>
  <si>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</si>
  <si>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</si>
  <si>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</si>
  <si>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</si>
  <si>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</si>
  <si>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</si>
  <si>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</si>
  <si>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</si>
  <si>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</si>
  <si>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</si>
  <si>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</si>
  <si>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</si>
  <si>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</si>
  <si>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</si>
  <si>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</si>
  <si>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</si>
  <si>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</si>
  <si>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</si>
  <si>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</si>
  <si>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</si>
  <si>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</si>
  <si>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</si>
  <si>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</si>
  <si>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</si>
  <si>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</si>
  <si>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</si>
  <si>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</si>
  <si>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</si>
  <si>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</si>
  <si>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</si>
  <si>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</si>
  <si>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</si>
  <si>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</si>
  <si>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</si>
  <si>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</si>
  <si>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</si>
  <si>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</si>
  <si>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</si>
  <si>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</si>
  <si>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</si>
  <si>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</si>
  <si>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</si>
  <si>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</si>
  <si>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</si>
  <si>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</si>
  <si>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</si>
  <si>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</si>
  <si>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</si>
  <si>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</si>
  <si>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</si>
  <si>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</si>
  <si>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</si>
  <si>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</si>
  <si>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</si>
  <si>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</si>
  <si>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</si>
  <si>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</si>
  <si>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</si>
  <si>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</si>
  <si>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</si>
  <si>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</si>
  <si>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</si>
  <si>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</si>
  <si>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</si>
  <si>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</si>
  <si>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</si>
  <si>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</si>
  <si>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</si>
  <si>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</si>
  <si>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</si>
  <si>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</si>
  <si>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</si>
  <si>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</si>
  <si>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</si>
  <si>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</si>
  <si>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</si>
  <si>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</si>
  <si>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</si>
  <si>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</si>
  <si>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</si>
  <si>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</si>
  <si>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</si>
  <si>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</si>
  <si>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</si>
  <si>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</si>
  <si>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</si>
  <si>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</si>
  <si>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</si>
  <si>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</si>
  <si>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</si>
  <si>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</si>
  <si>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</si>
  <si>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</si>
  <si>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</si>
  <si>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</si>
  <si>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</si>
  <si>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</si>
  <si>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</si>
  <si>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</si>
  <si>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</si>
  <si>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</si>
  <si>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</si>
  <si>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</si>
  <si>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</si>
  <si>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</si>
  <si>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</si>
  <si>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</si>
  <si>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</si>
  <si>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</si>
  <si>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</si>
  <si>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</si>
  <si>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</si>
  <si>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</si>
  <si>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</si>
  <si>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</si>
  <si>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</si>
  <si>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</si>
  <si>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</si>
  <si>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</si>
  <si>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</si>
  <si>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</si>
  <si>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</si>
  <si>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</si>
  <si>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</si>
  <si>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</si>
  <si>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</si>
  <si>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</si>
  <si>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</si>
  <si>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</si>
  <si>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</si>
  <si>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</si>
  <si>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</si>
  <si>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</si>
  <si>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</si>
  <si>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</si>
  <si>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</si>
  <si>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</si>
  <si>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</si>
  <si>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</si>
  <si>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</si>
  <si>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</si>
  <si>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</si>
  <si>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</si>
  <si>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</si>
  <si>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</si>
  <si>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</si>
  <si>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</si>
  <si>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</si>
  <si>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</si>
  <si>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</si>
  <si>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</si>
  <si>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</si>
  <si>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</si>
  <si>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</si>
  <si>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</si>
  <si>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</si>
  <si>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</si>
  <si>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</si>
  <si>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</si>
  <si>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</si>
  <si>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</si>
  <si>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</si>
  <si>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</si>
  <si>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</si>
  <si>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</si>
  <si>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</si>
  <si>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</si>
  <si>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</si>
  <si>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</si>
  <si>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</si>
  <si>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</si>
  <si>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</si>
  <si>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</si>
  <si>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</si>
  <si>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</si>
  <si>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</si>
  <si>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</si>
  <si>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</si>
  <si>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</si>
  <si>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</si>
  <si>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</si>
  <si>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</si>
  <si>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</si>
  <si>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</si>
  <si>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</si>
  <si>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</si>
  <si>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</si>
  <si>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</si>
  <si>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</si>
  <si>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</si>
  <si>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</si>
  <si>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</si>
  <si>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</si>
  <si>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</si>
  <si>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</si>
  <si>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</si>
  <si>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</si>
  <si>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</si>
  <si>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</si>
  <si>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</si>
  <si>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</si>
  <si>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</si>
  <si>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</si>
  <si>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</si>
  <si>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</si>
  <si>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</si>
  <si>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</si>
  <si>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</si>
  <si>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</si>
  <si>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</si>
  <si>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</si>
  <si>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</si>
  <si>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</si>
  <si>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</si>
  <si>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</si>
  <si>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</si>
  <si>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</si>
  <si>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</si>
  <si>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</si>
  <si>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</si>
  <si>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</si>
  <si>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</si>
  <si>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</si>
  <si>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</si>
  <si>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</si>
  <si>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</si>
  <si>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</si>
  <si>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</si>
  <si>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</si>
  <si>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</si>
  <si>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</si>
  <si>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</si>
  <si>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</si>
  <si>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</si>
  <si>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</si>
  <si>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</si>
  <si>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</si>
  <si>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</si>
  <si>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</si>
  <si>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</si>
  <si>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</si>
  <si>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</si>
  <si>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</si>
  <si>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</si>
  <si>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</si>
  <si>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</si>
  <si>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</si>
  <si>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</si>
  <si>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</si>
  <si>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</si>
  <si>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</si>
  <si>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</si>
  <si>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</si>
  <si>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</si>
  <si>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</si>
  <si>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</si>
  <si>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</si>
  <si>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</si>
  <si>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</si>
  <si>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</si>
  <si>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</si>
  <si>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</si>
  <si>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</si>
  <si>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</si>
  <si>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</si>
  <si>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</si>
  <si>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</si>
  <si>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</si>
  <si>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</si>
  <si>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</si>
  <si>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</si>
  <si>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</si>
  <si>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</si>
  <si>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</si>
  <si>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</si>
  <si>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</si>
  <si>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</si>
  <si>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</si>
  <si>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</si>
  <si>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</si>
  <si>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</si>
  <si>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</si>
  <si>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</si>
  <si>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</si>
  <si>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</si>
  <si>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</si>
  <si>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</si>
  <si>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</si>
  <si>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</si>
  <si>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</si>
  <si>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</si>
  <si>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</si>
  <si>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</si>
  <si>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</si>
  <si>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</si>
  <si>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</si>
  <si>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</si>
  <si>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</si>
  <si>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</si>
  <si>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</si>
  <si>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</si>
  <si>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</si>
  <si>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</si>
  <si>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</si>
  <si>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</si>
  <si>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</si>
  <si>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</si>
  <si>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</si>
  <si>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</si>
  <si>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</si>
  <si>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</si>
  <si>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</si>
  <si>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</si>
  <si>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</si>
  <si>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</si>
  <si>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</si>
  <si>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</si>
  <si>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</si>
  <si>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</si>
  <si>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</si>
  <si>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</si>
  <si>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</si>
  <si>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</si>
  <si>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</si>
  <si>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</si>
  <si>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</si>
  <si>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</si>
  <si>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</si>
  <si>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</si>
  <si>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</si>
  <si>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</si>
  <si>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</si>
  <si>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</si>
  <si>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</si>
  <si>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</si>
  <si>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</si>
  <si>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</si>
  <si>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</si>
  <si>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</si>
  <si>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</si>
  <si>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</si>
  <si>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</si>
  <si>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</si>
  <si>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</si>
  <si>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</si>
  <si>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</si>
  <si>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</si>
  <si>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</si>
  <si>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</si>
  <si>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</si>
  <si>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</si>
  <si>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</si>
  <si>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</si>
  <si>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</si>
  <si>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</si>
  <si>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</si>
  <si>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</si>
  <si>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</si>
  <si>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</si>
  <si>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</si>
  <si>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</si>
  <si>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</si>
  <si>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</si>
  <si>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</si>
  <si>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</si>
  <si>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</si>
  <si>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</si>
  <si>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</si>
  <si>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</si>
  <si>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</si>
  <si>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</si>
  <si>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</si>
  <si>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</si>
  <si>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</si>
  <si>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</si>
  <si>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</si>
  <si>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</si>
  <si>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</si>
  <si>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</si>
  <si>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</si>
  <si>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</si>
  <si>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</si>
  <si>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</si>
  <si>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</si>
  <si>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</si>
  <si>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</si>
  <si>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</si>
  <si>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</si>
  <si>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</si>
  <si>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</si>
  <si>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</si>
  <si>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</si>
  <si>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</si>
  <si>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</si>
  <si>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</si>
  <si>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</si>
  <si>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</si>
  <si>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</si>
  <si>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</si>
  <si>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</si>
  <si>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</si>
  <si>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</si>
  <si>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</si>
  <si>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</si>
  <si>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</si>
  <si>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</si>
  <si>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</si>
  <si>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</si>
  <si>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</si>
  <si>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</si>
  <si>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</si>
  <si>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</si>
  <si>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</si>
  <si>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</si>
  <si>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</si>
  <si>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</si>
  <si>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</si>
  <si>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</si>
  <si>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</si>
  <si>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</si>
  <si>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</si>
  <si>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</si>
  <si>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</si>
  <si>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</si>
  <si>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</si>
  <si>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</si>
  <si>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</si>
  <si>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</si>
  <si>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</si>
  <si>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</si>
  <si>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</si>
  <si>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</si>
  <si>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</si>
  <si>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</si>
  <si>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</si>
  <si>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</si>
  <si>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</si>
  <si>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</si>
  <si>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</si>
  <si>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</si>
  <si>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</si>
  <si>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</si>
  <si>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</si>
  <si>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</si>
  <si>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</si>
  <si>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</si>
  <si>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</si>
  <si>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</si>
  <si>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</si>
  <si>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</si>
  <si>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</si>
  <si>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</si>
  <si>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</si>
  <si>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</si>
  <si>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</si>
  <si>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</si>
  <si>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</si>
  <si>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</si>
  <si>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</si>
  <si>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</si>
  <si>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</si>
  <si>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</si>
  <si>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</si>
  <si>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</si>
  <si>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</si>
  <si>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</si>
  <si>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</si>
  <si>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</si>
  <si>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</si>
  <si>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</si>
  <si>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</si>
  <si>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</si>
  <si>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</si>
  <si>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</si>
  <si>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</si>
  <si>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</si>
  <si>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</si>
  <si>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</si>
  <si>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</si>
  <si>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</si>
  <si>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</si>
  <si>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</si>
  <si>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</si>
  <si>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</si>
  <si>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</si>
  <si>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</si>
  <si>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</si>
  <si>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</si>
  <si>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</si>
  <si>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</si>
  <si>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</si>
  <si>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</si>
  <si>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</si>
  <si>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</si>
  <si>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</si>
  <si>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</si>
  <si>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</si>
  <si>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</si>
  <si>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</si>
  <si>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</si>
  <si>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</si>
  <si>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</si>
  <si>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</si>
  <si>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</si>
  <si>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</si>
  <si>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</si>
  <si>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</si>
  <si>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</si>
  <si>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</si>
  <si>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</si>
  <si>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</si>
  <si>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</si>
  <si>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</si>
  <si>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</si>
  <si>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</si>
  <si>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</si>
  <si>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</si>
  <si>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</si>
  <si>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</si>
  <si>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</si>
  <si>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</si>
  <si>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</si>
  <si>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</si>
  <si>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</si>
  <si>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</si>
  <si>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</si>
  <si>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</si>
  <si>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</si>
  <si>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</si>
  <si>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</si>
  <si>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</si>
  <si>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</si>
  <si>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</si>
  <si>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</si>
  <si>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</si>
  <si>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</si>
  <si>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</si>
  <si>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</si>
  <si>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</si>
  <si>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</si>
  <si>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</si>
  <si>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</si>
  <si>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</si>
  <si>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</si>
  <si>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</si>
  <si>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</si>
  <si>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</si>
  <si>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</si>
  <si>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</si>
  <si>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</si>
  <si>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</si>
  <si>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</si>
  <si>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</si>
  <si>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</si>
  <si>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</si>
  <si>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</si>
  <si>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</si>
  <si>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</si>
  <si>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</si>
  <si>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</si>
  <si>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</si>
  <si>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</si>
  <si>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</si>
  <si>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</si>
  <si>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</si>
  <si>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</si>
  <si>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</si>
  <si>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</si>
  <si>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</si>
  <si>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</si>
  <si>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</si>
  <si>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</si>
  <si>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</si>
  <si>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</si>
  <si>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</si>
  <si>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</si>
  <si>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</si>
  <si>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</si>
  <si>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</si>
  <si>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</si>
  <si>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</si>
  <si>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</si>
  <si>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</si>
  <si>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</si>
  <si>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</si>
  <si>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</si>
  <si>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</si>
  <si>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</si>
  <si>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</si>
  <si>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</si>
  <si>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</si>
  <si>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</si>
  <si>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</si>
  <si>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</si>
  <si>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</si>
  <si>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</si>
  <si>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</si>
  <si>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</si>
  <si>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</si>
  <si>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</si>
  <si>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</si>
  <si>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</si>
  <si>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</si>
  <si>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</si>
  <si>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</si>
  <si>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</si>
  <si>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</si>
  <si>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</si>
  <si>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</si>
  <si>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</si>
  <si>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</si>
  <si>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</si>
  <si>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</si>
  <si>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</si>
  <si>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</si>
  <si>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</si>
  <si>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</si>
  <si>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</si>
  <si>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</si>
  <si>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</si>
  <si>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</si>
  <si>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</si>
  <si>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</si>
  <si>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</si>
  <si>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</si>
  <si>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</si>
  <si>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</si>
  <si>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</si>
  <si>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</si>
  <si>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</si>
  <si>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</si>
  <si>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</si>
  <si>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</si>
  <si>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</si>
  <si>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</si>
  <si>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</si>
  <si>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</si>
  <si>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</si>
  <si>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</si>
  <si>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</si>
  <si>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</si>
  <si>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</si>
  <si>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</si>
  <si>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</si>
  <si>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</si>
  <si>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</si>
  <si>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</si>
  <si>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</si>
  <si>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</si>
  <si>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</si>
  <si>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</si>
  <si>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</si>
  <si>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</si>
  <si>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</si>
  <si>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</si>
  <si>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</si>
  <si>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</si>
  <si>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</si>
  <si>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</si>
  <si>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</si>
  <si>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</si>
  <si>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</si>
  <si>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</si>
  <si>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</si>
  <si>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</si>
  <si>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</si>
  <si>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</si>
  <si>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</si>
  <si>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</si>
  <si>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</si>
  <si>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</si>
  <si>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</si>
  <si>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</si>
  <si>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</si>
  <si>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</si>
  <si>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</si>
  <si>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</si>
  <si>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</si>
  <si>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</si>
  <si>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</si>
  <si>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</si>
  <si>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</si>
  <si>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</si>
  <si>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</si>
  <si>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</si>
  <si>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</si>
  <si>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</si>
  <si>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</si>
  <si>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</si>
  <si>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</si>
  <si>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</si>
  <si>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</si>
  <si>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</si>
  <si>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</si>
  <si>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</si>
  <si>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</si>
  <si>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</si>
  <si>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</si>
  <si>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</si>
  <si>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</si>
  <si>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</si>
  <si>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</si>
  <si>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</si>
  <si>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</si>
  <si>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</si>
  <si>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</si>
  <si>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</si>
  <si>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</si>
  <si>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</si>
  <si>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</si>
  <si>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</si>
  <si>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</si>
  <si>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</si>
  <si>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</si>
  <si>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</si>
  <si>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</si>
  <si>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</si>
  <si>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</si>
  <si>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</si>
  <si>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</si>
  <si>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</si>
  <si>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</si>
  <si>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</si>
  <si>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</si>
  <si>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</si>
  <si>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</si>
  <si>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</si>
  <si>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</si>
  <si>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</si>
  <si>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</si>
  <si>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</si>
  <si>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</si>
  <si>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</si>
  <si>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</si>
  <si>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</si>
  <si>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</si>
  <si>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</si>
  <si>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</si>
  <si>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</si>
  <si>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</si>
  <si>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</si>
  <si>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</si>
  <si>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</si>
  <si>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</si>
  <si>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</si>
  <si>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</si>
  <si>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</si>
  <si>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</si>
  <si>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</si>
  <si>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</si>
  <si>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</si>
  <si>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</si>
  <si>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</si>
  <si>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</si>
  <si>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</si>
  <si>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</si>
  <si>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</si>
  <si>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</si>
  <si>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</si>
  <si>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</si>
  <si>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</si>
  <si>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</si>
  <si>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</si>
  <si>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</si>
  <si>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</si>
  <si>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</si>
  <si>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</si>
  <si>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</si>
  <si>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</si>
  <si>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</si>
  <si>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</si>
  <si>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</si>
  <si>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</si>
  <si>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</si>
  <si>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</si>
  <si>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</si>
  <si>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</si>
  <si>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</si>
  <si>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</si>
  <si>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</si>
  <si>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</si>
  <si>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</si>
  <si>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</si>
  <si>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</si>
  <si>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</si>
  <si>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</si>
  <si>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</si>
  <si>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</si>
  <si>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</si>
  <si>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</si>
  <si>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</si>
  <si>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</si>
  <si>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</si>
  <si>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</si>
  <si>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</si>
  <si>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</si>
  <si>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</si>
  <si>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</si>
  <si>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</si>
  <si>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</si>
  <si>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</si>
  <si>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</si>
  <si>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</si>
  <si>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</si>
  <si>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</si>
  <si>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</si>
  <si>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</si>
  <si>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</si>
  <si>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</si>
  <si>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</si>
  <si>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</si>
  <si>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</si>
  <si>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</si>
  <si>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</si>
  <si>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</si>
  <si>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</si>
  <si>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</si>
  <si>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</si>
  <si>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</si>
  <si>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</si>
  <si>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</si>
  <si>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</si>
  <si>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</si>
  <si>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</si>
  <si>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</si>
  <si>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</si>
  <si>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</si>
  <si>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</si>
  <si>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</si>
  <si>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</si>
  <si>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</si>
  <si>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</si>
  <si>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</si>
  <si>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</si>
  <si>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</si>
  <si>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</si>
  <si>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</si>
  <si>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</si>
  <si>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</si>
  <si>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</si>
  <si>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</si>
  <si>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</si>
  <si>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</si>
  <si>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</si>
  <si>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</si>
  <si>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</si>
  <si>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</si>
  <si>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</si>
  <si>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</si>
  <si>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</si>
  <si>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</si>
  <si>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</si>
  <si>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</si>
  <si>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</si>
  <si>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</si>
  <si>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</si>
  <si>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</si>
  <si>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</si>
  <si>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</si>
  <si>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</si>
  <si>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</si>
  <si>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</si>
  <si>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</si>
  <si>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</si>
  <si>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</si>
  <si>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</si>
  <si>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</si>
  <si>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</si>
  <si>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</si>
  <si>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</si>
  <si>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</si>
  <si>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</si>
  <si>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</si>
  <si>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</si>
  <si>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</si>
  <si>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</si>
  <si>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</si>
  <si>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</si>
  <si>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</si>
  <si>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</si>
  <si>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</si>
  <si>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</si>
  <si>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</si>
  <si>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</si>
  <si>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</si>
  <si>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</si>
  <si>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</si>
  <si>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</si>
  <si>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</si>
  <si>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</si>
  <si>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</si>
  <si>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</si>
  <si>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</si>
  <si>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</si>
  <si>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</si>
  <si>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</si>
  <si>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</si>
  <si>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</si>
  <si>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</si>
  <si>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</si>
  <si>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</si>
  <si>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</si>
  <si>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</si>
  <si>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</si>
  <si>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</si>
  <si>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</si>
  <si>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</si>
  <si>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</si>
  <si>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</si>
  <si>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</si>
  <si>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</si>
  <si>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</si>
  <si>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</si>
  <si>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</si>
  <si>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</si>
  <si>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</si>
  <si>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</si>
  <si>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</si>
  <si>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</si>
  <si>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</si>
  <si>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</si>
  <si>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</si>
  <si>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</si>
  <si>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</si>
  <si>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</si>
  <si>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</si>
  <si>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</si>
  <si>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</si>
  <si>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</si>
  <si>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</si>
  <si>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</si>
  <si>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</si>
  <si>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</si>
  <si>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</si>
  <si>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</si>
  <si>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</si>
  <si>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</si>
  <si>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</si>
  <si>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</si>
  <si>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</si>
  <si>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</si>
  <si>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</si>
  <si>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</si>
  <si>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</si>
  <si>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</si>
  <si>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</si>
  <si>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</si>
  <si>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</si>
  <si>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</si>
  <si>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</si>
  <si>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</si>
  <si>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</si>
  <si>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</si>
  <si>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</si>
  <si>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</si>
  <si>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</si>
  <si>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</si>
  <si>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</si>
  <si>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</si>
  <si>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</si>
  <si>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</si>
  <si>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</si>
  <si>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</si>
  <si>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</si>
  <si>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</si>
  <si>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</si>
  <si>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</si>
  <si>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</si>
  <si>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</si>
  <si>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</si>
  <si>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</si>
  <si>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</si>
  <si>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</si>
  <si>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</si>
  <si>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</si>
  <si>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</si>
  <si>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</si>
  <si>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</si>
  <si>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</si>
  <si>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</si>
  <si>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</si>
  <si>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</si>
  <si>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</si>
  <si>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</si>
  <si>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</si>
  <si>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</si>
  <si>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</si>
  <si>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</si>
  <si>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</si>
  <si>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</si>
  <si>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</si>
  <si>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</si>
  <si>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</si>
  <si>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</si>
  <si>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</si>
  <si>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</si>
  <si>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</si>
  <si>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</si>
  <si>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</si>
  <si>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</si>
  <si>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</si>
  <si>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</si>
  <si>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</si>
  <si>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</si>
  <si>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</si>
  <si>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</si>
  <si>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</si>
  <si>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</si>
  <si>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</si>
  <si>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</si>
  <si>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</si>
  <si>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</si>
  <si>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</si>
  <si>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</si>
  <si>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</si>
  <si>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</si>
  <si>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</si>
  <si>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</si>
  <si>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</si>
  <si>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</si>
  <si>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</si>
  <si>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</si>
  <si>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</si>
  <si>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</si>
  <si>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</si>
  <si>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</si>
  <si>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</si>
  <si>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</si>
  <si>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</si>
  <si>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</si>
  <si>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</si>
  <si>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</si>
  <si>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</si>
  <si>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</si>
  <si>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</si>
  <si>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</si>
  <si>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</si>
  <si>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</si>
  <si>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</si>
  <si>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</si>
  <si>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</si>
  <si>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</si>
  <si>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</si>
  <si>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</si>
  <si>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</si>
  <si>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</si>
  <si>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</si>
  <si>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</si>
  <si>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</si>
  <si>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</si>
  <si>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</si>
  <si>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</si>
  <si>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</si>
  <si>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</si>
  <si>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</si>
  <si>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</si>
  <si>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</si>
  <si>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</si>
  <si>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</si>
  <si>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</si>
  <si>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</si>
  <si>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</si>
  <si>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</si>
  <si>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</si>
  <si>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</si>
  <si>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</si>
  <si>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</si>
  <si>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</si>
  <si>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</si>
  <si>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</si>
  <si>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</si>
  <si>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</si>
  <si>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</si>
  <si>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</si>
  <si>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</si>
  <si>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</si>
  <si>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</si>
  <si>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</si>
  <si>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</si>
  <si>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</si>
  <si>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</si>
  <si>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</si>
  <si>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</si>
  <si>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</si>
  <si>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</si>
  <si>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</si>
  <si>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</si>
  <si>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</si>
  <si>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</si>
  <si>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</si>
  <si>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</si>
  <si>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</si>
  <si>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</si>
  <si>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</si>
  <si>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</si>
  <si>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</si>
  <si>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</si>
  <si>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</si>
  <si>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</si>
  <si>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</si>
  <si>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</si>
  <si>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</si>
  <si>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</si>
  <si>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</si>
  <si>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</si>
  <si>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</si>
  <si>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</si>
  <si>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</si>
  <si>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</si>
  <si>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</si>
  <si>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</si>
  <si>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</si>
  <si>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</si>
  <si>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</si>
  <si>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</si>
  <si>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</si>
  <si>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</si>
  <si>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</si>
  <si>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</si>
  <si>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</si>
  <si>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</si>
  <si>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</si>
  <si>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</si>
  <si>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</si>
  <si>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</si>
  <si>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</si>
  <si>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</si>
  <si>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</si>
  <si>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</si>
  <si>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</si>
  <si>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</si>
  <si>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</si>
  <si>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</si>
  <si>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</si>
  <si>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</si>
  <si>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</si>
  <si>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</si>
  <si>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</si>
  <si>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</si>
  <si>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</si>
  <si>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</si>
  <si>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</si>
  <si>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</si>
  <si>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</si>
  <si>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</si>
  <si>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</si>
  <si>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</si>
  <si>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</si>
  <si>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</si>
  <si>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</si>
  <si>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</si>
  <si>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</si>
  <si>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</si>
  <si>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</si>
  <si>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</si>
  <si>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</si>
  <si>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</si>
  <si>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</si>
  <si>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</si>
  <si>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</si>
  <si>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</si>
  <si>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</si>
  <si>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</si>
  <si>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</si>
  <si>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</si>
  <si>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</si>
  <si>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</si>
  <si>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</si>
  <si>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</si>
  <si>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</si>
  <si>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</si>
  <si>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</si>
  <si>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</si>
  <si>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</si>
  <si>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</si>
  <si>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</si>
  <si>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</si>
  <si>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</si>
  <si>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</si>
  <si>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</si>
  <si>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</si>
  <si>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</si>
  <si>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</si>
  <si>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</si>
  <si>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</si>
  <si>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</si>
  <si>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</si>
  <si>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</si>
  <si>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</si>
  <si>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</si>
  <si>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</si>
  <si>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</si>
  <si>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</si>
  <si>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</si>
  <si>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</si>
  <si>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</si>
  <si>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</si>
  <si>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</si>
  <si>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</si>
  <si>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</si>
  <si>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</si>
  <si>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</si>
  <si>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</si>
  <si>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</si>
  <si>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</si>
  <si>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</si>
  <si>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</si>
  <si>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</si>
  <si>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</si>
  <si>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</si>
  <si>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</si>
  <si>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</si>
  <si>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</si>
  <si>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</si>
  <si>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</si>
  <si>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</si>
  <si>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</si>
  <si>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</si>
  <si>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</si>
  <si>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</si>
  <si>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</si>
  <si>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</si>
  <si>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</si>
  <si>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</si>
  <si>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</si>
  <si>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</si>
  <si>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</si>
  <si>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</si>
  <si>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</si>
  <si>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</si>
  <si>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</si>
  <si>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</si>
  <si>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</si>
  <si>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</si>
  <si>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</si>
  <si>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</si>
  <si>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</si>
  <si>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</si>
  <si>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</si>
  <si>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</si>
  <si>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</si>
  <si>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</si>
  <si>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</si>
  <si>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</si>
  <si>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</si>
  <si>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</si>
  <si>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</si>
  <si>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</si>
  <si>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</si>
  <si>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</si>
  <si>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</si>
  <si>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</si>
  <si>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</si>
  <si>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</si>
  <si>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</si>
  <si>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</si>
  <si>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</si>
  <si>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</si>
  <si>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</si>
  <si>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</si>
  <si>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</si>
  <si>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</si>
  <si>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</si>
  <si>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</si>
  <si>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</si>
  <si>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</si>
  <si>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</si>
  <si>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</si>
  <si>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</si>
  <si>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</si>
  <si>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</si>
  <si>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</si>
  <si>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</si>
  <si>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</si>
  <si>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</si>
  <si>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</si>
  <si>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</si>
  <si>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</si>
  <si>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</si>
  <si>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</si>
  <si>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</si>
  <si>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</si>
  <si>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</si>
  <si>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</si>
  <si>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</si>
  <si>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</si>
  <si>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</si>
  <si>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</si>
  <si>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</si>
  <si>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</si>
  <si>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</si>
  <si>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</si>
  <si>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</si>
  <si>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</si>
  <si>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</si>
  <si>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</si>
  <si>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</si>
  <si>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</si>
  <si>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</si>
  <si>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</si>
  <si>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</si>
  <si>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</si>
  <si>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</si>
  <si>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</si>
  <si>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</si>
  <si>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</si>
  <si>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</si>
  <si>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</si>
  <si>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</si>
  <si>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</si>
  <si>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</si>
  <si>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</si>
  <si>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</si>
  <si>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</si>
  <si>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</si>
  <si>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</si>
  <si>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</si>
  <si>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</si>
  <si>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</si>
  <si>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</si>
  <si>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</si>
  <si>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</si>
  <si>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</si>
  <si>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</si>
  <si>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</si>
  <si>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</si>
  <si>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</si>
  <si>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</si>
  <si>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</si>
  <si>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</si>
  <si>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</si>
  <si>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</si>
  <si>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</si>
  <si>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</si>
  <si>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</si>
  <si>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</si>
  <si>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</si>
  <si>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</si>
  <si>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</si>
  <si>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</si>
  <si>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</si>
  <si>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</si>
  <si>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</si>
  <si>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</si>
  <si>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</si>
  <si>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</si>
  <si>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</si>
  <si>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</si>
  <si>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</si>
  <si>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</si>
  <si>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</si>
  <si>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</si>
  <si>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</si>
  <si>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</si>
  <si>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</si>
  <si>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</si>
  <si>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</si>
  <si>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</si>
  <si>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</si>
  <si>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</si>
  <si>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</si>
  <si>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</si>
  <si>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</si>
  <si>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</si>
  <si>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</si>
  <si>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</si>
  <si>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</si>
  <si>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</si>
  <si>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</si>
  <si>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</si>
  <si>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</si>
  <si>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</si>
  <si>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</si>
  <si>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</si>
  <si>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</si>
  <si>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</si>
  <si>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</si>
  <si>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</si>
  <si>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</si>
  <si>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</si>
  <si>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</si>
  <si>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</si>
  <si>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</si>
  <si>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</si>
  <si>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</si>
  <si>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</si>
  <si>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</si>
  <si>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</si>
  <si>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</si>
  <si>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</si>
  <si>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</si>
  <si>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</si>
  <si>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</si>
  <si>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</si>
  <si>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</si>
  <si>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</si>
  <si>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</si>
  <si>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</si>
  <si>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</si>
  <si>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</si>
  <si>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</si>
  <si>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</si>
  <si>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</si>
  <si>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</si>
  <si>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</si>
  <si>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</si>
  <si>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</si>
  <si>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</si>
  <si>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</si>
  <si>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</si>
  <si>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</si>
  <si>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</si>
  <si>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</si>
  <si>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</si>
  <si>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</si>
  <si>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</si>
  <si>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</si>
  <si>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</si>
  <si>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</si>
  <si>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</si>
  <si>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</si>
  <si>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</si>
  <si>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</si>
  <si>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</si>
  <si>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</si>
  <si>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</si>
  <si>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</si>
  <si>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</si>
  <si>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</si>
  <si>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</si>
  <si>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</si>
  <si>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</si>
  <si>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</si>
  <si>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</si>
  <si>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</si>
  <si>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</si>
  <si>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</si>
  <si>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</si>
  <si>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</si>
  <si>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</si>
  <si>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</si>
  <si>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</si>
  <si>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</si>
  <si>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</si>
  <si>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</si>
  <si>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</si>
  <si>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</si>
  <si>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</si>
  <si>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</si>
  <si>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</si>
  <si>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</si>
  <si>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</si>
  <si>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</si>
  <si>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</si>
  <si>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</si>
  <si>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</si>
  <si>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</si>
  <si>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</si>
  <si>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</si>
  <si>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</si>
  <si>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</si>
  <si>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</si>
  <si>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</si>
  <si>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</si>
  <si>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</si>
  <si>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</si>
  <si>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</si>
  <si>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</si>
  <si>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</si>
  <si>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</si>
  <si>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</si>
  <si>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</si>
  <si>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</si>
  <si>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</si>
  <si>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</si>
  <si>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</si>
  <si>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</si>
  <si>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</si>
  <si>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</si>
  <si>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</si>
  <si>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</si>
  <si>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</si>
  <si>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</si>
  <si>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</si>
  <si>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</si>
  <si>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</si>
  <si>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</si>
  <si>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</si>
  <si>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</si>
  <si>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</si>
  <si>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</si>
  <si>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</si>
  <si>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</si>
  <si>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</si>
  <si>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</si>
  <si>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</si>
  <si>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</si>
  <si>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</si>
  <si>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</si>
  <si>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</si>
  <si>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</si>
  <si>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</si>
  <si>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</si>
  <si>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</si>
  <si>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</si>
  <si>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</si>
  <si>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</si>
  <si>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</si>
  <si>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</si>
  <si>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</si>
  <si>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</si>
  <si>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</si>
  <si>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</si>
  <si>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</si>
  <si>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</si>
  <si>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</si>
  <si>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</si>
  <si>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</si>
  <si>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</si>
  <si>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</si>
  <si>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</si>
  <si>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</si>
  <si>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</si>
  <si>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</si>
  <si>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</si>
  <si>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</si>
  <si>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</si>
  <si>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</si>
  <si>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</si>
  <si>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</si>
  <si>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</si>
  <si>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</si>
  <si>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</si>
  <si>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</si>
  <si>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</si>
  <si>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</si>
  <si>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</si>
  <si>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</si>
  <si>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</si>
  <si>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</si>
  <si>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</si>
  <si>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</si>
  <si>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</si>
  <si>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</si>
  <si>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</si>
  <si>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</si>
  <si>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</si>
  <si>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</si>
  <si>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</si>
  <si>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</si>
  <si>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</si>
  <si>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</si>
  <si>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</si>
  <si>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</si>
  <si>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</si>
  <si>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</si>
  <si>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</si>
  <si>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</si>
  <si>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</si>
  <si>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</si>
  <si>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</si>
  <si>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</si>
  <si>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</si>
  <si>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</si>
  <si>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</si>
  <si>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</si>
  <si>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</si>
  <si>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</si>
  <si>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</si>
  <si>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</si>
  <si>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</si>
  <si>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</si>
  <si>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</si>
  <si>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</si>
  <si>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</si>
  <si>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</si>
  <si>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</si>
  <si>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</si>
  <si>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</si>
  <si>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</si>
  <si>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</si>
  <si>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</si>
  <si>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</si>
  <si>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</si>
  <si>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</si>
  <si>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</si>
  <si>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</si>
  <si>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</si>
  <si>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</si>
  <si>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</si>
  <si>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</si>
  <si>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</si>
  <si>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</si>
  <si>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</si>
  <si>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</si>
  <si>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</si>
  <si>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</si>
  <si>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</si>
  <si>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</si>
  <si>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</si>
  <si>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</si>
  <si>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</si>
  <si>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</si>
  <si>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</si>
  <si>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</si>
  <si>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</si>
  <si>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</si>
  <si>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</si>
  <si>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</si>
  <si>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</si>
  <si>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</si>
  <si>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</si>
  <si>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</si>
  <si>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</si>
  <si>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</si>
  <si>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</si>
  <si>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</si>
  <si>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</si>
  <si>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</si>
  <si>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</si>
  <si>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</si>
  <si>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</si>
  <si>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</si>
  <si>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</si>
  <si>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</si>
  <si>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</si>
  <si>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</si>
  <si>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</si>
  <si>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</si>
  <si>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</si>
  <si>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</si>
  <si>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</si>
  <si>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</si>
  <si>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</si>
  <si>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</si>
  <si>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</si>
  <si>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</si>
  <si>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</si>
  <si>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</si>
  <si>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</si>
  <si>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</si>
  <si>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</si>
  <si>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</si>
  <si>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</si>
  <si>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</si>
  <si>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</si>
  <si>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</si>
  <si>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</si>
  <si>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</si>
  <si>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</si>
  <si>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</si>
  <si>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</si>
  <si>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</si>
  <si>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</si>
  <si>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</si>
  <si>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</si>
  <si>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</si>
  <si>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</si>
  <si>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</si>
  <si>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</si>
  <si>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</si>
  <si>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</si>
  <si>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</si>
  <si>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</si>
  <si>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</si>
  <si>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</si>
  <si>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</si>
  <si>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</si>
  <si>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</si>
  <si>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</si>
  <si>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</si>
  <si>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</si>
  <si>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</si>
  <si>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</si>
  <si>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</si>
  <si>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</si>
  <si>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</si>
  <si>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</si>
  <si>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</si>
  <si>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</si>
  <si>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</si>
  <si>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</si>
  <si>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</si>
  <si>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</si>
  <si>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</si>
  <si>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</si>
  <si>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</si>
  <si>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</si>
  <si>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</si>
  <si>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</si>
  <si>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</si>
  <si>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</si>
  <si>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</si>
  <si>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</si>
  <si>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</si>
  <si>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</si>
  <si>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</si>
  <si>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</si>
  <si>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</si>
  <si>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</si>
  <si>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</si>
  <si>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</si>
  <si>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</si>
  <si>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</si>
  <si>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</si>
  <si>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</si>
  <si>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</si>
  <si>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</si>
  <si>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</si>
  <si>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</si>
  <si>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</si>
  <si>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</si>
  <si>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</si>
  <si>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</si>
  <si>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</si>
  <si>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</si>
  <si>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</si>
  <si>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</si>
  <si>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</si>
  <si>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</si>
  <si>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</si>
  <si>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</si>
  <si>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</si>
  <si>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</si>
  <si>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</si>
  <si>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</si>
  <si>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</si>
  <si>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</si>
  <si>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</si>
  <si>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</si>
  <si>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</si>
  <si>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</si>
  <si>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</si>
  <si>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</si>
  <si>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</si>
  <si>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</si>
  <si>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</si>
  <si>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</si>
  <si>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</si>
  <si>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</si>
  <si>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</si>
  <si>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</si>
  <si>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</si>
  <si>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</si>
  <si>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</si>
  <si>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</si>
  <si>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</si>
  <si>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</si>
  <si>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</si>
  <si>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</si>
  <si>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</si>
  <si>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</si>
  <si>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</si>
  <si>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</si>
  <si>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</si>
  <si>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</si>
  <si>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</si>
  <si>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</si>
  <si>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</si>
  <si>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</si>
  <si>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</si>
  <si>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</si>
  <si>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</si>
  <si>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</si>
  <si>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</si>
  <si>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</si>
  <si>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</si>
  <si>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</si>
  <si>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</si>
  <si>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</si>
  <si>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</si>
  <si>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</si>
  <si>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</si>
  <si>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</si>
  <si>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</si>
  <si>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</si>
  <si>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</si>
  <si>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</si>
  <si>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</si>
  <si>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</si>
  <si>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</si>
  <si>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</si>
  <si>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</si>
  <si>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</si>
  <si>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</si>
  <si>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</si>
  <si>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</si>
  <si>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</si>
  <si>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</si>
  <si>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</si>
  <si>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</si>
  <si>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</si>
  <si>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</si>
  <si>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</si>
  <si>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</si>
  <si>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</si>
  <si>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</si>
  <si>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</si>
  <si>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</si>
  <si>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</si>
  <si>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</si>
  <si>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</si>
  <si>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</si>
  <si>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</si>
  <si>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</si>
  <si>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</si>
  <si>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</si>
  <si>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</si>
  <si>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</si>
  <si>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</si>
  <si>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</si>
  <si>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</si>
  <si>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</si>
  <si>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</si>
  <si>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</si>
  <si>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</si>
  <si>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</si>
  <si>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</si>
  <si>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</si>
  <si>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</si>
  <si>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</si>
  <si>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</si>
  <si>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</si>
  <si>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</si>
  <si>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</si>
  <si>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</si>
  <si>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</si>
  <si>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</si>
  <si>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</si>
  <si>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</si>
  <si>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</si>
  <si>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</si>
  <si>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</si>
  <si>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</si>
  <si>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</si>
  <si>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</si>
  <si>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</si>
  <si>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</si>
  <si>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</si>
  <si>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</si>
  <si>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</si>
  <si>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</si>
  <si>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</si>
  <si>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</si>
  <si>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</si>
  <si>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</si>
  <si>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</si>
  <si>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</si>
  <si>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</si>
  <si>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</si>
  <si>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</si>
  <si>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</si>
  <si>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</si>
  <si>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</si>
  <si>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</si>
  <si>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</si>
  <si>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</si>
  <si>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</si>
  <si>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</si>
  <si>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</si>
  <si>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</si>
  <si>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</si>
  <si>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</si>
  <si>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</si>
  <si>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</si>
  <si>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</si>
  <si>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</si>
  <si>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</si>
  <si>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</si>
  <si>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</si>
  <si>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</si>
  <si>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</si>
  <si>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</si>
  <si>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</si>
  <si>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</si>
  <si>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</si>
  <si>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</si>
  <si>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</si>
  <si>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</si>
  <si>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</si>
  <si>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</si>
  <si>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</si>
  <si>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</si>
  <si>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</si>
  <si>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</si>
  <si>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</si>
  <si>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</si>
  <si>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</si>
  <si>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</si>
  <si>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</si>
  <si>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</si>
  <si>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</si>
  <si>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</si>
  <si>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</si>
  <si>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</si>
  <si>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</si>
  <si>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</si>
  <si>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</si>
  <si>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</si>
  <si>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</si>
  <si>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</si>
  <si>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</si>
  <si>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</si>
  <si>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</si>
  <si>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</si>
  <si>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</si>
  <si>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</si>
  <si>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</si>
  <si>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</si>
  <si>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</si>
  <si>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</si>
  <si>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</si>
  <si>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</si>
  <si>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</si>
  <si>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</si>
  <si>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</si>
  <si>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</si>
  <si>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</si>
  <si>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</si>
  <si>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</si>
  <si>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</si>
  <si>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</si>
  <si>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</si>
  <si>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</si>
  <si>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</si>
  <si>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</si>
  <si>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</si>
  <si>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</si>
  <si>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</si>
  <si>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</si>
  <si>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</si>
  <si>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</si>
  <si>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</si>
  <si>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</si>
  <si>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</si>
  <si>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</si>
  <si>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</si>
  <si>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</si>
  <si>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</si>
  <si>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</si>
  <si>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</si>
  <si>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</si>
  <si>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</si>
  <si>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</si>
  <si>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</si>
  <si>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</si>
  <si>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</si>
  <si>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</si>
  <si>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</si>
  <si>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</si>
  <si>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</si>
  <si>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</si>
  <si>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</si>
  <si>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</si>
  <si>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</si>
  <si>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</si>
  <si>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</si>
  <si>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</si>
  <si>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</si>
  <si>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</si>
  <si>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</si>
  <si>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</si>
  <si>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</si>
  <si>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</si>
  <si>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</si>
  <si>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</si>
  <si>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</si>
  <si>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</si>
  <si>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</si>
  <si>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</si>
  <si>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</si>
  <si>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</si>
  <si>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</si>
  <si>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</si>
  <si>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</si>
  <si>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</si>
  <si>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</si>
  <si>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</si>
  <si>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</si>
  <si>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</si>
  <si>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</si>
  <si>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</si>
  <si>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</si>
  <si>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</si>
  <si>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</si>
  <si>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</si>
  <si>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</si>
  <si>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</si>
  <si>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</si>
  <si>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</si>
  <si>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</si>
  <si>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</si>
  <si>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</si>
  <si>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</si>
  <si>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</si>
  <si>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</si>
  <si>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</si>
  <si>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</si>
  <si>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</si>
  <si>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</si>
  <si>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</si>
  <si>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</si>
  <si>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</si>
  <si>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</si>
  <si>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</si>
  <si>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</si>
  <si>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</si>
  <si>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</si>
  <si>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</si>
  <si>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</si>
  <si>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</si>
  <si>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</si>
  <si>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</si>
  <si>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</si>
  <si>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</si>
  <si>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</si>
  <si>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</si>
  <si>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</si>
  <si>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</si>
  <si>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</si>
  <si>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</si>
  <si>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</si>
  <si>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</si>
  <si>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</si>
  <si>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</si>
  <si>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</si>
  <si>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</si>
  <si>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</si>
  <si>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</si>
  <si>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</si>
  <si>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</si>
  <si>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</si>
  <si>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</si>
  <si>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</si>
  <si>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</si>
  <si>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</si>
  <si>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</si>
  <si>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</si>
  <si>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</si>
  <si>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</si>
  <si>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</si>
  <si>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</si>
  <si>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</si>
  <si>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</si>
  <si>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</si>
  <si>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</si>
  <si>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</si>
  <si>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</si>
  <si>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</si>
  <si>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</si>
  <si>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</si>
  <si>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</si>
  <si>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</si>
  <si>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</si>
  <si>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</si>
  <si>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</si>
  <si>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</si>
  <si>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</si>
  <si>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</si>
  <si>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</si>
  <si>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</si>
  <si>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</si>
  <si>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</si>
  <si>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</si>
  <si>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</si>
  <si>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</si>
  <si>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</si>
  <si>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</si>
  <si>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</si>
  <si>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</si>
  <si>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</si>
  <si>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</si>
  <si>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</si>
  <si>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</si>
  <si>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</si>
  <si>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</si>
  <si>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</si>
  <si>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</si>
  <si>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</si>
  <si>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</si>
  <si>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</si>
  <si>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</si>
  <si>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</si>
  <si>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</si>
  <si>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</si>
  <si>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</si>
  <si>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</si>
  <si>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</si>
  <si>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</si>
  <si>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</si>
  <si>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</si>
  <si>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</si>
  <si>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</si>
  <si>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</si>
  <si>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</si>
  <si>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</si>
  <si>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</si>
  <si>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</si>
  <si>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</si>
  <si>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</si>
  <si>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</si>
  <si>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</si>
  <si>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</si>
  <si>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</si>
  <si>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</si>
  <si>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</si>
  <si>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</si>
  <si>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</si>
  <si>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</si>
  <si>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</si>
  <si>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</si>
  <si>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</si>
  <si>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</si>
  <si>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</si>
  <si>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</si>
  <si>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</si>
  <si>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</si>
  <si>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</si>
  <si>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</si>
  <si>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</si>
  <si>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</si>
  <si>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</si>
  <si>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</si>
  <si>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</si>
  <si>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</si>
  <si>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</si>
  <si>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</si>
  <si>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</si>
  <si>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</si>
  <si>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</si>
  <si>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</si>
  <si>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</si>
  <si>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</si>
  <si>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</si>
  <si>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</si>
  <si>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</si>
  <si>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</si>
  <si>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</si>
  <si>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</si>
  <si>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</si>
  <si>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</si>
  <si>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</si>
  <si>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</si>
  <si>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</si>
  <si>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</si>
  <si>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</si>
  <si>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</si>
  <si>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</si>
  <si>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</si>
  <si>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</si>
  <si>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</si>
  <si>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</si>
  <si>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</si>
  <si>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</si>
  <si>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</si>
  <si>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</si>
  <si>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</si>
  <si>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</si>
  <si>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</si>
  <si>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</si>
  <si>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</si>
  <si>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</si>
  <si>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</si>
  <si>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</si>
  <si>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</si>
  <si>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</si>
  <si>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</si>
  <si>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</si>
  <si>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</si>
  <si>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</si>
  <si>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</si>
  <si>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</si>
  <si>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</si>
  <si>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</si>
  <si>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</si>
  <si>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</si>
  <si>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</si>
  <si>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</si>
  <si>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</si>
  <si>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</si>
  <si>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</si>
  <si>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</si>
  <si>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</si>
  <si>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</si>
  <si>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</si>
  <si>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</si>
  <si>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</si>
  <si>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</si>
  <si>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</si>
  <si>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</si>
  <si>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</si>
  <si>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</si>
  <si>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</si>
  <si>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</si>
  <si>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</si>
  <si>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</si>
  <si>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</si>
  <si>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</si>
  <si>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</si>
  <si>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</si>
  <si>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</si>
  <si>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</si>
  <si>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</si>
  <si>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</si>
  <si>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</si>
  <si>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</si>
  <si>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</si>
  <si>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</si>
  <si>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</si>
  <si>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</si>
  <si>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</si>
  <si>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</si>
  <si>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</si>
  <si>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</si>
  <si>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</si>
  <si>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</si>
  <si>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</si>
  <si>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</si>
  <si>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</si>
  <si>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</si>
  <si>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</si>
  <si>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</si>
  <si>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</si>
  <si>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</si>
  <si>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</si>
  <si>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</si>
  <si>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</si>
  <si>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</si>
  <si>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</si>
  <si>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</si>
  <si>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</si>
  <si>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</si>
  <si>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</si>
  <si>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</si>
  <si>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</si>
  <si>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</si>
  <si>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</si>
  <si>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</si>
  <si>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</si>
  <si>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</si>
  <si>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</si>
  <si>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</si>
  <si>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</si>
  <si>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</si>
  <si>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</si>
  <si>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</si>
  <si>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</si>
  <si>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</si>
  <si>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</si>
  <si>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</si>
  <si>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</si>
  <si>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</si>
  <si>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</si>
  <si>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</si>
  <si>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</si>
  <si>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</si>
  <si>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</si>
  <si>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</si>
  <si>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</si>
  <si>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</si>
  <si>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</si>
  <si>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</si>
  <si>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</si>
  <si>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</si>
  <si>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</si>
  <si>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</si>
  <si>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</si>
  <si>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</si>
  <si>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</si>
  <si>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</si>
  <si>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</si>
  <si>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</si>
  <si>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</si>
  <si>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</si>
  <si>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</si>
  <si>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</si>
  <si>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</si>
  <si>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</si>
  <si>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</si>
  <si>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</si>
  <si>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</si>
  <si>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</si>
  <si>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</si>
  <si>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</si>
  <si>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</si>
  <si>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</si>
  <si>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</si>
  <si>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</si>
  <si>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</si>
  <si>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</si>
  <si>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</si>
  <si>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</si>
  <si>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</si>
  <si>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</si>
  <si>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</si>
  <si>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</si>
  <si>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</si>
  <si>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</si>
  <si>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</si>
  <si>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</si>
  <si>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</si>
  <si>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</si>
  <si>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</si>
  <si>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</si>
  <si>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</si>
  <si>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</si>
  <si>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</si>
  <si>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</si>
  <si>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</si>
  <si>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</si>
  <si>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</si>
  <si>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</si>
  <si>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</si>
  <si>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</si>
  <si>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</si>
  <si>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</si>
  <si>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</si>
  <si>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</si>
  <si>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</si>
  <si>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</si>
  <si>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</si>
  <si>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</si>
  <si>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</si>
  <si>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</si>
  <si>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</si>
  <si>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</si>
  <si>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</si>
  <si>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</si>
  <si>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</si>
  <si>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</si>
  <si>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</si>
  <si>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</si>
  <si>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</si>
  <si>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</si>
  <si>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</si>
  <si>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</si>
  <si>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</si>
  <si>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</si>
  <si>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</si>
  <si>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</si>
  <si>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</si>
  <si>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</si>
  <si>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</si>
  <si>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</si>
  <si>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</si>
  <si>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</si>
  <si>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</si>
  <si>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</si>
  <si>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</si>
  <si>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</si>
  <si>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</si>
  <si>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</si>
  <si>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</si>
  <si>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</si>
  <si>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</si>
  <si>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</si>
  <si>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</si>
  <si>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</si>
  <si>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</si>
  <si>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</si>
  <si>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</si>
  <si>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</si>
  <si>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</si>
  <si>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</si>
  <si>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</si>
  <si>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</si>
  <si>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</si>
  <si>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</si>
  <si>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</si>
  <si>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</si>
  <si>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</si>
  <si>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</si>
  <si>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</si>
  <si>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</si>
  <si>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</si>
  <si>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</si>
  <si>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</si>
  <si>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</si>
  <si>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</si>
  <si>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</si>
  <si>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</si>
  <si>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</si>
  <si>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</si>
  <si>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</si>
  <si>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</si>
  <si>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</si>
  <si>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</si>
  <si>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</si>
  <si>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</si>
  <si>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</si>
  <si>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</si>
  <si>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</si>
  <si>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</si>
  <si>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</si>
  <si>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</si>
  <si>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</si>
  <si>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</si>
  <si>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</si>
  <si>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</si>
  <si>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</si>
  <si>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</si>
  <si>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</si>
  <si>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</si>
  <si>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</si>
  <si>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</si>
  <si>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</si>
  <si>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</si>
  <si>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</si>
  <si>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</si>
  <si>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</si>
  <si>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</si>
  <si>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</si>
  <si>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</si>
  <si>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</si>
  <si>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</si>
  <si>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</si>
  <si>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</si>
  <si>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</si>
  <si>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</si>
  <si>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</si>
  <si>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</si>
  <si>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</si>
  <si>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</si>
  <si>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</si>
  <si>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</si>
  <si>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</si>
  <si>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</si>
  <si>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</si>
  <si>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</si>
  <si>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</si>
  <si>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</si>
  <si>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</si>
  <si>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</si>
  <si>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</si>
  <si>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</si>
  <si>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</si>
  <si>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</si>
  <si>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</si>
  <si>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</si>
  <si>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</si>
  <si>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</si>
  <si>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</si>
  <si>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</si>
  <si>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</si>
  <si>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</si>
  <si>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</si>
  <si>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</si>
  <si>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</si>
  <si>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</si>
  <si>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</si>
  <si>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</si>
  <si>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</si>
  <si>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</si>
  <si>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</si>
  <si>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</si>
  <si>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</si>
  <si>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</si>
  <si>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</si>
  <si>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</si>
  <si>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</si>
  <si>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</si>
  <si>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</si>
  <si>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</si>
  <si>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</si>
  <si>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</si>
  <si>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</si>
  <si>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</si>
  <si>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</si>
  <si>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</si>
  <si>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</si>
  <si>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</si>
  <si>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</si>
  <si>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</si>
  <si>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</si>
  <si>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</si>
  <si>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</si>
  <si>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</si>
  <si>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</si>
  <si>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</si>
  <si>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</si>
  <si>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</si>
  <si>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</si>
  <si>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</si>
  <si>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</si>
  <si>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</si>
  <si>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</si>
  <si>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</si>
  <si>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</si>
  <si>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</si>
  <si>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</si>
  <si>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</si>
  <si>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</si>
  <si>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</si>
  <si>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</si>
  <si>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</si>
  <si>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</si>
  <si>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</si>
  <si>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</si>
  <si>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</si>
  <si>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</si>
  <si>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</si>
  <si>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</si>
  <si>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</si>
  <si>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</si>
  <si>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</si>
  <si>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</si>
  <si>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</si>
  <si>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</si>
  <si>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</si>
  <si>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</si>
  <si>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</si>
  <si>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</si>
  <si>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</si>
  <si>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</si>
  <si>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</si>
  <si>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</si>
  <si>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</si>
  <si>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</si>
  <si>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</si>
  <si>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</si>
  <si>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</si>
  <si>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</si>
  <si>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</si>
  <si>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</si>
  <si>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</si>
  <si>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</si>
  <si>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</si>
  <si>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</si>
  <si>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</si>
  <si>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</si>
  <si>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</si>
  <si>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</si>
  <si>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</si>
  <si>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</si>
  <si>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</si>
  <si>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</si>
  <si>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</si>
  <si>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</si>
  <si>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</si>
  <si>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</si>
  <si>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</si>
  <si>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</si>
  <si>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</si>
  <si>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</si>
  <si>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</si>
  <si>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</si>
  <si>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</si>
  <si>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</si>
  <si>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</si>
  <si>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</si>
  <si>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</si>
  <si>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</si>
  <si>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</si>
  <si>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</si>
  <si>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</si>
  <si>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</si>
  <si>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</si>
  <si>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</si>
  <si>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</si>
  <si>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</si>
  <si>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</si>
  <si>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</si>
  <si>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</si>
  <si>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</si>
  <si>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</si>
  <si>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</si>
  <si>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</si>
  <si>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</si>
  <si>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</si>
  <si>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</si>
  <si>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</si>
  <si>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</si>
  <si>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</si>
  <si>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</si>
  <si>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</si>
  <si>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</si>
  <si>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</si>
  <si>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</si>
  <si>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</si>
  <si>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</si>
  <si>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</si>
  <si>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</si>
  <si>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</si>
  <si>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</si>
  <si>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</si>
  <si>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</si>
  <si>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</si>
  <si>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</si>
  <si>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</si>
  <si>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</si>
  <si>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</si>
  <si>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</si>
  <si>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</si>
  <si>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</si>
  <si>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</si>
  <si>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</si>
  <si>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</si>
  <si>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</si>
  <si>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</si>
  <si>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</si>
  <si>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</si>
  <si>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</si>
  <si>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</si>
  <si>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</si>
  <si>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</si>
  <si>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</si>
  <si>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</si>
  <si>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</si>
  <si>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</si>
  <si>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</si>
  <si>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</si>
  <si>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</si>
  <si>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</si>
  <si>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</si>
  <si>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</si>
  <si>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</si>
  <si>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</si>
  <si>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</si>
  <si>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</si>
  <si>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</si>
  <si>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</si>
  <si>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</si>
  <si>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</si>
  <si>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</si>
  <si>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</si>
  <si>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</si>
  <si>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</si>
  <si>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</si>
  <si>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</si>
  <si>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</si>
  <si>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</si>
  <si>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</si>
  <si>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</si>
  <si>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</si>
  <si>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</si>
  <si>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</si>
  <si>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</si>
  <si>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</si>
  <si>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</si>
  <si>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</si>
  <si>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</si>
  <si>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</si>
  <si>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</si>
  <si>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</si>
  <si>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</si>
  <si>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</si>
  <si>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</si>
  <si>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</si>
  <si>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</si>
  <si>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</si>
  <si>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</si>
  <si>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</si>
  <si>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</si>
  <si>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</si>
  <si>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</si>
  <si>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</si>
  <si>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</si>
  <si>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</si>
  <si>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</si>
  <si>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</si>
  <si>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</si>
  <si>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</si>
  <si>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</si>
  <si>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</si>
  <si>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</si>
  <si>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</si>
  <si>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</si>
  <si>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</si>
  <si>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</si>
  <si>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</si>
  <si>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</si>
  <si>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</si>
  <si>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</si>
  <si>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</si>
  <si>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</si>
  <si>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</si>
  <si>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</si>
  <si>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</si>
  <si>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</si>
  <si>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</si>
  <si>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</si>
  <si>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</si>
  <si>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</si>
  <si>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</si>
  <si>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</si>
  <si>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</si>
  <si>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</si>
  <si>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</si>
  <si>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</si>
  <si>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</si>
  <si>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</si>
  <si>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</si>
  <si>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</si>
  <si>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</si>
  <si>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</si>
  <si>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</si>
  <si>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</si>
  <si>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</si>
  <si>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</si>
  <si>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</si>
  <si>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</si>
  <si>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</si>
  <si>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</si>
  <si>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</si>
  <si>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</si>
  <si>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</si>
  <si>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</si>
  <si>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</si>
  <si>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</si>
  <si>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</si>
  <si>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</si>
  <si>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</si>
  <si>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</si>
  <si>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</si>
  <si>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</si>
  <si>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</si>
  <si>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</si>
  <si>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</si>
  <si>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</si>
  <si>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</si>
  <si>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</si>
  <si>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</si>
  <si>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</si>
  <si>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</si>
  <si>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</si>
  <si>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</si>
  <si>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</si>
  <si>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</si>
  <si>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</si>
  <si>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</si>
  <si>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</si>
  <si>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</si>
  <si>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</si>
  <si>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</si>
  <si>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</si>
  <si>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</si>
  <si>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</si>
  <si>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</si>
  <si>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</si>
  <si>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</si>
  <si>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</si>
  <si>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</si>
  <si>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</si>
  <si>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</si>
  <si>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</si>
  <si>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</si>
  <si>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</si>
  <si>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</si>
  <si>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</si>
  <si>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</si>
  <si>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</si>
  <si>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</si>
  <si>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</si>
  <si>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</si>
  <si>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</si>
  <si>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</si>
  <si>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</si>
  <si>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</si>
  <si>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</si>
  <si>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</si>
  <si>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</si>
  <si>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</si>
  <si>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</si>
  <si>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</si>
  <si>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</si>
  <si>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</si>
  <si>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</si>
  <si>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</si>
  <si>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</si>
  <si>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</si>
  <si>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</si>
  <si>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</si>
  <si>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</si>
  <si>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</si>
  <si>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</si>
  <si>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</si>
  <si>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</si>
  <si>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</si>
  <si>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</si>
  <si>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</si>
  <si>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</si>
  <si>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</si>
  <si>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</si>
  <si>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</si>
  <si>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</si>
  <si>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</si>
  <si>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</si>
  <si>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</si>
  <si>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</si>
  <si>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</si>
  <si>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</si>
  <si>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</si>
  <si>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</si>
  <si>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</si>
  <si>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</si>
  <si>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</si>
  <si>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</si>
  <si>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</si>
  <si>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</si>
  <si>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</si>
  <si>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</si>
  <si>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</si>
  <si>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</si>
  <si>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</si>
  <si>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</si>
  <si>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</si>
  <si>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</si>
  <si>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</si>
  <si>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</si>
  <si>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</si>
  <si>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</si>
  <si>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</si>
  <si>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</si>
  <si>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</si>
  <si>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</si>
  <si>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</si>
  <si>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</si>
  <si>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</si>
  <si>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</si>
  <si>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</si>
  <si>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</si>
  <si>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</si>
  <si>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</si>
  <si>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</si>
  <si>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</si>
  <si>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</si>
  <si>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</si>
  <si>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</si>
  <si>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</si>
  <si>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</si>
  <si>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</si>
  <si>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</si>
  <si>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</si>
  <si>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</si>
  <si>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</si>
  <si>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</si>
  <si>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</si>
  <si>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</si>
  <si>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</si>
  <si>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</si>
  <si>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</si>
  <si>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</si>
  <si>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</si>
  <si>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</si>
  <si>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</si>
  <si>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</si>
  <si>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</si>
  <si>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</si>
  <si>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</si>
  <si>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</si>
  <si>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</si>
  <si>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</si>
  <si>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</si>
  <si>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</si>
  <si>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</si>
  <si>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</si>
  <si>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</si>
  <si>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</si>
  <si>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</si>
  <si>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</si>
  <si>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</si>
  <si>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</si>
  <si>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</si>
  <si>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</si>
  <si>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</si>
  <si>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</si>
  <si>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</si>
  <si>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</si>
  <si>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</si>
  <si>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</si>
  <si>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</si>
  <si>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</si>
  <si>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</si>
  <si>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</si>
  <si>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</si>
  <si>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</si>
  <si>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</si>
  <si>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</si>
  <si>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</si>
  <si>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</si>
  <si>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</si>
  <si>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</si>
  <si>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</si>
  <si>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</si>
  <si>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</si>
  <si>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</si>
  <si>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</si>
  <si>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</si>
  <si>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</si>
  <si>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</si>
  <si>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</si>
  <si>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</si>
  <si>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</si>
  <si>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</si>
  <si>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</si>
  <si>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</si>
  <si>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</si>
  <si>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</si>
  <si>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</si>
  <si>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</si>
  <si>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</si>
  <si>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</si>
  <si>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</si>
  <si>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</si>
  <si>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</si>
  <si>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</si>
  <si>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</si>
  <si>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</si>
  <si>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</si>
  <si>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</si>
  <si>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</si>
  <si>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</si>
  <si>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</si>
  <si>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</si>
  <si>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</si>
  <si>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</si>
  <si>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</si>
  <si>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</si>
  <si>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</si>
  <si>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</si>
  <si>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</si>
  <si>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</si>
  <si>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</si>
  <si>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</si>
  <si>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</si>
  <si>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</si>
  <si>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</si>
  <si>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</si>
  <si>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</si>
  <si>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</si>
  <si>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</si>
  <si>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</si>
  <si>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</si>
  <si>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</si>
  <si>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</si>
  <si>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</si>
  <si>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</si>
  <si>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</si>
  <si>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</si>
  <si>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</si>
  <si>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</si>
  <si>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</si>
  <si>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</si>
  <si>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</si>
  <si>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</si>
  <si>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</si>
  <si>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</si>
  <si>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</si>
  <si>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</si>
  <si>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</si>
  <si>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</si>
  <si>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</si>
  <si>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</si>
  <si>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</si>
  <si>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</si>
  <si>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</si>
  <si>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</si>
  <si>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</si>
  <si>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</si>
  <si>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</si>
  <si>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</si>
  <si>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</si>
  <si>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</si>
  <si>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</si>
  <si>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</si>
  <si>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</si>
  <si>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</si>
  <si>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</si>
  <si>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</si>
  <si>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</si>
  <si>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</si>
  <si>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</si>
  <si>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</si>
  <si>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</si>
  <si>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</si>
  <si>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</si>
  <si>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</si>
  <si>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</si>
  <si>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</si>
  <si>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</si>
  <si>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</si>
  <si>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</si>
  <si>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</si>
  <si>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</si>
  <si>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</si>
  <si>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</si>
  <si>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</si>
  <si>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</si>
  <si>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</si>
  <si>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</si>
  <si>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</si>
  <si>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</si>
  <si>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</si>
  <si>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</si>
  <si>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</si>
  <si>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</si>
  <si>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</si>
  <si>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</si>
  <si>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</si>
  <si>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</si>
  <si>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</si>
  <si>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</si>
  <si>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</si>
  <si>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</si>
  <si>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</si>
  <si>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</si>
  <si>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</si>
  <si>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</si>
  <si>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</si>
  <si>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</si>
  <si>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</si>
  <si>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</si>
  <si>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</si>
  <si>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</si>
  <si>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</si>
  <si>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</si>
  <si>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</si>
  <si>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</si>
  <si>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</si>
  <si>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</si>
  <si>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</si>
  <si>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</si>
  <si>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</si>
  <si>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</si>
  <si>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</si>
  <si>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</si>
  <si>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</si>
  <si>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</si>
  <si>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</si>
  <si>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</si>
  <si>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</si>
  <si>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</si>
  <si>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</si>
  <si>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</si>
  <si>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</si>
  <si>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</si>
  <si>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</si>
  <si>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</si>
  <si>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</si>
  <si>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</si>
  <si>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</si>
  <si>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</si>
  <si>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</si>
  <si>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</si>
  <si>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</si>
  <si>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</si>
  <si>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</si>
  <si>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</si>
  <si>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</si>
  <si>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</si>
  <si>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</si>
  <si>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</si>
  <si>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</si>
  <si>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</si>
  <si>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</si>
  <si>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</si>
  <si>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</si>
  <si>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</si>
  <si>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</si>
  <si>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</si>
  <si>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</si>
  <si>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</si>
  <si>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</si>
  <si>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</si>
  <si>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</si>
  <si>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</si>
  <si>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</si>
  <si>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</si>
  <si>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</si>
  <si>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</si>
  <si>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</si>
  <si>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</si>
  <si>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</si>
  <si>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</si>
  <si>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</si>
  <si>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</si>
  <si>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</si>
  <si>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</si>
  <si>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</si>
  <si>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</si>
  <si>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</si>
  <si>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</si>
  <si>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</si>
  <si>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</si>
  <si>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</si>
  <si>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</si>
  <si>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</si>
  <si>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</si>
  <si>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</si>
  <si>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</si>
  <si>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</si>
  <si>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</si>
  <si>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</si>
  <si>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</si>
  <si>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</si>
  <si>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</si>
  <si>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</si>
  <si>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</si>
  <si>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</si>
  <si>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</si>
  <si>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</si>
  <si>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</si>
  <si>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</si>
  <si>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</si>
  <si>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</si>
  <si>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</si>
  <si>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</si>
  <si>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</si>
  <si>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</si>
  <si>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</si>
  <si>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</si>
  <si>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</si>
  <si>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</si>
  <si>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</si>
  <si>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</si>
  <si>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</si>
  <si>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</si>
  <si>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</si>
  <si>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</si>
  <si>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</si>
  <si>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</si>
  <si>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</si>
  <si>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</si>
  <si>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</si>
  <si>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</si>
  <si>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</si>
  <si>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</si>
  <si>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</si>
  <si>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</si>
  <si>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</si>
  <si>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</si>
  <si>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</si>
  <si>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</si>
  <si>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</si>
  <si>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</si>
  <si>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</si>
  <si>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</si>
  <si>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</si>
  <si>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</si>
  <si>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</si>
  <si>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</si>
  <si>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</si>
  <si>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</si>
  <si>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</si>
  <si>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</si>
  <si>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</si>
  <si>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</si>
  <si>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</si>
  <si>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</si>
  <si>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</si>
  <si>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</si>
  <si>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</si>
  <si>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</si>
  <si>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</si>
  <si>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</si>
  <si>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</si>
  <si>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</si>
  <si>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</si>
  <si>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</si>
  <si>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</si>
  <si>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</si>
  <si>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</si>
  <si>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</si>
  <si>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</si>
  <si>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</si>
  <si>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</si>
  <si>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</si>
  <si>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</si>
  <si>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</si>
  <si>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</si>
  <si>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</si>
  <si>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</si>
  <si>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</si>
  <si>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</si>
  <si>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</si>
  <si>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</si>
  <si>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</si>
  <si>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</si>
  <si>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</si>
  <si>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</si>
  <si>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</si>
  <si>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</si>
  <si>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</si>
  <si>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</si>
  <si>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</si>
  <si>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</si>
  <si>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</si>
  <si>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</si>
  <si>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</si>
  <si>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</si>
  <si>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</si>
  <si>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</si>
  <si>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</si>
  <si>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</si>
  <si>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</si>
  <si>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</si>
  <si>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</si>
  <si>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</si>
  <si>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</si>
  <si>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</si>
  <si>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</si>
  <si>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</si>
  <si>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</si>
  <si>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</si>
  <si>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</si>
  <si>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</si>
  <si>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</si>
  <si>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</si>
  <si>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</si>
  <si>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</si>
  <si>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</si>
  <si>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</si>
  <si>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</si>
  <si>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</si>
  <si>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</si>
  <si>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</si>
  <si>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</si>
  <si>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</si>
  <si>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</si>
  <si>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</si>
  <si>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</si>
  <si>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</si>
  <si>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</si>
  <si>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</si>
  <si>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</si>
  <si>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</si>
  <si>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</si>
  <si>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</si>
  <si>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</si>
  <si>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</si>
  <si>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</si>
  <si>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</si>
  <si>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</si>
  <si>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</si>
  <si>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</si>
  <si>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</si>
  <si>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</si>
  <si>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</si>
  <si>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</si>
  <si>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</si>
  <si>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</si>
  <si>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</si>
  <si>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</si>
  <si>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</si>
  <si>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</si>
  <si>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</si>
  <si>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</si>
  <si>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</si>
  <si>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</si>
  <si>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</si>
  <si>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</si>
  <si>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</si>
  <si>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</si>
  <si>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</si>
  <si>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</si>
  <si>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</si>
  <si>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</si>
  <si>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</si>
  <si>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</si>
  <si>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</si>
  <si>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</si>
  <si>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</si>
  <si>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</si>
  <si>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</si>
  <si>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</si>
  <si>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</si>
  <si>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</si>
  <si>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</si>
  <si>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</si>
  <si>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</si>
  <si>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</si>
  <si>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</si>
  <si>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</si>
  <si>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</si>
  <si>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</si>
  <si>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</si>
  <si>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</si>
  <si>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</si>
  <si>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</si>
  <si>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</si>
  <si>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</si>
  <si>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</si>
  <si>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</si>
  <si>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</si>
  <si>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</si>
  <si>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</si>
  <si>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</si>
  <si>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</si>
  <si>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</si>
  <si>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</si>
  <si>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</si>
  <si>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</si>
  <si>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</si>
  <si>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</si>
  <si>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</si>
  <si>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</si>
  <si>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</si>
  <si>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</si>
  <si>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</si>
  <si>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</si>
  <si>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</si>
  <si>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</si>
  <si>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</si>
  <si>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</si>
  <si>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</si>
  <si>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</si>
  <si>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</si>
  <si>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</si>
  <si>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</si>
  <si>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</si>
  <si>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</si>
  <si>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</si>
  <si>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</si>
  <si>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</si>
  <si>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</si>
  <si>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</si>
  <si>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</si>
  <si>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</si>
  <si>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</si>
  <si>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</si>
  <si>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</si>
  <si>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</si>
  <si>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</si>
  <si>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</si>
  <si>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</si>
  <si>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</si>
  <si>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</si>
  <si>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</si>
  <si>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</si>
  <si>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</si>
  <si>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</si>
  <si>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</si>
  <si>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</si>
  <si>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</si>
  <si>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</si>
  <si>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</si>
  <si>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</si>
  <si>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</si>
  <si>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</si>
  <si>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</si>
  <si>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</si>
  <si>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</si>
  <si>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</si>
  <si>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</si>
  <si>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</si>
  <si>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</si>
  <si>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</si>
  <si>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</si>
  <si>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</si>
  <si>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</si>
  <si>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</si>
  <si>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</si>
  <si>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</si>
  <si>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</si>
  <si>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</si>
  <si>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</si>
  <si>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</si>
  <si>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</si>
  <si>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</si>
  <si>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</si>
  <si>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</si>
  <si>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</si>
  <si>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</si>
  <si>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</si>
  <si>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</si>
  <si>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</si>
  <si>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</si>
  <si>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</si>
  <si>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</si>
  <si>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</si>
  <si>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</si>
  <si>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</si>
  <si>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</si>
  <si>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</si>
  <si>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</si>
  <si>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</si>
  <si>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</si>
  <si>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</si>
  <si>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</si>
  <si>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</si>
  <si>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</si>
  <si>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</si>
  <si>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</si>
  <si>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</si>
  <si>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</si>
  <si>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</si>
  <si>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</si>
  <si>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</si>
  <si>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</si>
  <si>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</si>
  <si>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</si>
  <si>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</si>
  <si>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</si>
  <si>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</si>
  <si>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</si>
  <si>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</si>
  <si>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</si>
  <si>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</si>
  <si>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</si>
  <si>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</si>
  <si>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</si>
  <si>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</si>
  <si>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</si>
  <si>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</si>
  <si>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</si>
  <si>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</si>
  <si>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</si>
  <si>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</si>
  <si>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</si>
  <si>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</si>
  <si>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</si>
  <si>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</si>
  <si>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</si>
  <si>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</si>
  <si>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</si>
  <si>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</si>
  <si>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</si>
  <si>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</si>
  <si>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</si>
  <si>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</si>
  <si>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</si>
  <si>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</si>
  <si>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</si>
  <si>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</si>
  <si>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</si>
  <si>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</si>
  <si>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</si>
  <si>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</si>
  <si>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</si>
  <si>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</si>
  <si>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</si>
  <si>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</si>
  <si>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</si>
  <si>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</si>
  <si>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</si>
  <si>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</si>
  <si>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</si>
  <si>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</si>
  <si>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</si>
  <si>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</si>
  <si>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</si>
  <si>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</si>
  <si>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</si>
  <si>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</si>
  <si>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</si>
  <si>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</si>
  <si>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</si>
  <si>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</si>
  <si>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</si>
  <si>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</si>
  <si>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</si>
  <si>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</si>
  <si>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</si>
  <si>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</si>
  <si>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</si>
  <si>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</si>
  <si>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</si>
  <si>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</si>
  <si>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</si>
  <si>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</si>
  <si>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</si>
  <si>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</si>
  <si>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</si>
  <si>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</si>
  <si>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</si>
  <si>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</si>
  <si>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</si>
  <si>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</si>
  <si>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</si>
  <si>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</si>
  <si>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</si>
  <si>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</si>
  <si>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</si>
  <si>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</si>
  <si>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</si>
  <si>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</si>
  <si>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</si>
  <si>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</si>
  <si>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</si>
  <si>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</si>
  <si>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</si>
  <si>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</si>
  <si>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</si>
  <si>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</si>
  <si>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</si>
  <si>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</si>
  <si>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</si>
  <si>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</si>
  <si>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</si>
  <si>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</si>
  <si>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</si>
  <si>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</si>
  <si>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</si>
  <si>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</si>
  <si>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</si>
  <si>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</si>
  <si>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</si>
  <si>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</si>
  <si>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</si>
  <si>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</si>
  <si>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</si>
  <si>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</si>
  <si>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</si>
  <si>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</si>
  <si>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</si>
  <si>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</si>
  <si>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</si>
  <si>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</si>
  <si>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</si>
  <si>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</si>
  <si>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</si>
  <si>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</si>
  <si>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</si>
  <si>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</si>
  <si>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</si>
  <si>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</si>
  <si>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</si>
  <si>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</si>
  <si>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</si>
  <si>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</si>
  <si>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</si>
  <si>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</si>
  <si>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</si>
  <si>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</si>
  <si>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</si>
  <si>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</si>
  <si>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</si>
  <si>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</si>
  <si>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</si>
  <si>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</si>
  <si>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</si>
  <si>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</si>
  <si>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</si>
  <si>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</si>
  <si>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</si>
  <si>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</si>
  <si>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</si>
  <si>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</si>
  <si>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</si>
  <si>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</si>
  <si>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</si>
  <si>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</si>
  <si>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</si>
  <si>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</si>
  <si>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</si>
  <si>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</si>
  <si>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</si>
  <si>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</si>
  <si>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</si>
  <si>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</si>
  <si>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</si>
  <si>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</si>
  <si>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</si>
  <si>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</si>
  <si>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</si>
  <si>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</si>
  <si>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</si>
  <si>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</si>
  <si>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</si>
  <si>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</si>
  <si>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</si>
  <si>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</si>
  <si>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</si>
  <si>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</si>
  <si>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</si>
  <si>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</si>
  <si>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</si>
  <si>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</si>
  <si>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</si>
  <si>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</si>
  <si>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</si>
  <si>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</si>
  <si>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</si>
  <si>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</si>
  <si>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</si>
  <si>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</si>
  <si>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</si>
  <si>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</si>
  <si>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</si>
  <si>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</si>
  <si>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</si>
  <si>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</si>
  <si>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</si>
  <si>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</si>
  <si>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</si>
  <si>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</si>
  <si>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</si>
  <si>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</si>
  <si>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</si>
  <si>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</si>
  <si>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</si>
  <si>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</si>
  <si>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</si>
  <si>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</si>
  <si>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</si>
  <si>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</si>
  <si>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</si>
  <si>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</si>
  <si>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</si>
  <si>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</si>
  <si>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</si>
  <si>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</si>
  <si>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</si>
  <si>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</si>
  <si>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</si>
  <si>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</si>
  <si>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</si>
  <si>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</si>
  <si>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</si>
  <si>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</si>
  <si>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</si>
  <si>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</si>
  <si>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</si>
  <si>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</si>
  <si>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</si>
  <si>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</si>
  <si>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</si>
  <si>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</si>
  <si>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</si>
  <si>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</si>
  <si>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</si>
  <si>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</si>
  <si>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</si>
  <si>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</si>
  <si>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</si>
  <si>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</si>
  <si>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</si>
  <si>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</si>
  <si>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</si>
  <si>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</si>
  <si>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</si>
  <si>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</si>
  <si>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</si>
  <si>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</si>
  <si>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</si>
  <si>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</si>
  <si>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</si>
  <si>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</si>
  <si>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</si>
  <si>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</si>
  <si>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</si>
  <si>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</si>
  <si>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</si>
  <si>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</si>
  <si>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</si>
  <si>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</si>
  <si>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</si>
  <si>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</si>
  <si>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</si>
  <si>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</si>
  <si>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</si>
  <si>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</si>
  <si>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</si>
  <si>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</si>
  <si>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</si>
  <si>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</si>
  <si>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</si>
  <si>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</si>
  <si>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</si>
  <si>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</si>
  <si>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</si>
  <si>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</si>
  <si>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</si>
  <si>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</si>
  <si>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</si>
  <si>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</si>
  <si>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</si>
  <si>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</si>
  <si>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</si>
  <si>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</si>
  <si>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</si>
  <si>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</si>
  <si>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</si>
  <si>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</si>
  <si>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</si>
  <si>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</si>
  <si>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</si>
  <si>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</si>
  <si>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</si>
  <si>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</si>
  <si>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</si>
  <si>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</si>
  <si>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</si>
  <si>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</si>
  <si>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</si>
  <si>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</si>
  <si>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</si>
  <si>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</si>
  <si>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</si>
  <si>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</si>
  <si>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</si>
  <si>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</si>
  <si>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</si>
  <si>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</si>
  <si>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</si>
  <si>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</si>
  <si>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</si>
  <si>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</si>
  <si>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</si>
  <si>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</si>
  <si>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</si>
  <si>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</si>
  <si>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</si>
  <si>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</si>
  <si>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</si>
  <si>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</si>
  <si>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</si>
  <si>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</si>
  <si>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</si>
  <si>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</si>
  <si>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</si>
  <si>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</si>
  <si>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</si>
  <si>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</si>
  <si>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</si>
  <si>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</si>
  <si>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</si>
  <si>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</si>
  <si>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</si>
  <si>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</si>
  <si>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</si>
  <si>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</si>
  <si>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</si>
  <si>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</si>
  <si>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</si>
  <si>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</si>
  <si>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</si>
  <si>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</si>
  <si>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</si>
  <si>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</si>
  <si>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</si>
  <si>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</si>
  <si>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</si>
  <si>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</si>
  <si>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</si>
  <si>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</si>
  <si>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</si>
  <si>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</si>
  <si>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</si>
  <si>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</si>
  <si>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</si>
  <si>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</si>
  <si>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</si>
  <si>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</si>
  <si>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</si>
  <si>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</si>
  <si>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</si>
  <si>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</si>
  <si>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</si>
  <si>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</si>
  <si>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</si>
  <si>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</si>
  <si>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</si>
  <si>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</si>
  <si>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</si>
  <si>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</si>
  <si>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</si>
  <si>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</si>
  <si>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</si>
  <si>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</si>
  <si>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</si>
  <si>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</si>
  <si>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</si>
  <si>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</si>
  <si>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</si>
  <si>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</si>
  <si>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</si>
  <si>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</si>
  <si>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</si>
  <si>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</si>
  <si>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</si>
  <si>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</si>
  <si>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</si>
  <si>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</si>
  <si>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</si>
  <si>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</si>
  <si>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</si>
  <si>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</si>
  <si>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</si>
  <si>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</si>
  <si>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</si>
  <si>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</si>
  <si>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</si>
  <si>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</si>
  <si>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</si>
  <si>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</si>
  <si>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</si>
  <si>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</si>
  <si>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</si>
  <si>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</si>
  <si>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</si>
  <si>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</si>
  <si>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</si>
  <si>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</si>
  <si>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</si>
  <si>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</si>
  <si>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</si>
  <si>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</si>
  <si>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</si>
  <si>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</si>
  <si>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</si>
  <si>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</si>
  <si>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</si>
  <si>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</si>
  <si>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</si>
  <si>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</si>
  <si>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</si>
  <si>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</si>
  <si>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</si>
  <si>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</si>
  <si>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</si>
  <si>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</si>
  <si>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</si>
  <si>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</si>
  <si>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</si>
  <si>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</si>
  <si>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</si>
  <si>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</si>
  <si>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</si>
  <si>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</si>
  <si>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</si>
  <si>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</si>
  <si>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</si>
  <si>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</si>
  <si>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</si>
  <si>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</si>
  <si>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</si>
  <si>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</si>
  <si>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</si>
  <si>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</si>
  <si>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</si>
  <si>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</si>
  <si>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</si>
  <si>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</si>
  <si>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</si>
  <si>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</si>
  <si>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</si>
  <si>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</si>
  <si>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</si>
  <si>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</si>
  <si>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</si>
  <si>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</si>
  <si>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</si>
  <si>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</si>
  <si>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</si>
  <si>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</si>
  <si>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</si>
  <si>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</si>
  <si>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</si>
  <si>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</si>
  <si>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</si>
  <si>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</si>
  <si>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</si>
  <si>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</si>
  <si>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</si>
  <si>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</si>
  <si>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</si>
  <si>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</si>
  <si>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</si>
  <si>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</si>
  <si>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</si>
  <si>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</si>
  <si>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</si>
  <si>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</si>
  <si>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</si>
  <si>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</si>
  <si>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</si>
  <si>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</si>
  <si>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</si>
  <si>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</si>
  <si>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</si>
  <si>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</si>
  <si>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</si>
  <si>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</si>
  <si>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</si>
  <si>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</si>
  <si>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</si>
  <si>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</si>
  <si>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</si>
  <si>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</si>
  <si>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</si>
  <si>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</si>
  <si>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</si>
  <si>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</si>
  <si>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</si>
  <si>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</si>
  <si>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</si>
  <si>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</si>
  <si>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</si>
  <si>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</si>
  <si>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</si>
  <si>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</si>
  <si>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</si>
  <si>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</si>
  <si>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</si>
  <si>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</si>
  <si>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</si>
  <si>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</si>
  <si>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</si>
  <si>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</si>
  <si>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</si>
  <si>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</si>
  <si>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</si>
  <si>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</si>
  <si>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</si>
  <si>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</si>
  <si>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</si>
  <si>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</si>
  <si>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</si>
  <si>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</si>
  <si>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</si>
  <si>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</si>
  <si>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</si>
  <si>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</si>
  <si>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</si>
  <si>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</si>
  <si>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</si>
  <si>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</si>
  <si>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</si>
  <si>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</si>
  <si>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</si>
  <si>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</si>
  <si>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</si>
  <si>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</si>
  <si>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</si>
  <si>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</si>
  <si>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</si>
  <si>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</si>
  <si>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</si>
  <si>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</si>
  <si>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</si>
  <si>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</si>
  <si>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</si>
  <si>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</si>
  <si>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</si>
  <si>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</si>
  <si>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</si>
  <si>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</si>
  <si>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</si>
  <si>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</si>
  <si>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</si>
  <si>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</si>
  <si>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</si>
  <si>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</si>
  <si>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</si>
  <si>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</si>
  <si>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</si>
  <si>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</si>
  <si>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</si>
  <si>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</si>
  <si>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</si>
  <si>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</si>
  <si>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</si>
  <si>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</si>
  <si>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</si>
  <si>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</si>
  <si>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</si>
  <si>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</si>
  <si>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</si>
  <si>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</si>
  <si>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</si>
  <si>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</si>
  <si>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</si>
  <si>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</si>
  <si>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</si>
  <si>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</si>
  <si>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</si>
  <si>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</si>
  <si>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</si>
  <si>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</si>
  <si>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</si>
  <si>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</si>
  <si>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</si>
  <si>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</si>
  <si>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</si>
  <si>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</si>
  <si>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</si>
  <si>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</si>
  <si>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</si>
  <si>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</si>
  <si>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</si>
  <si>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</si>
  <si>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</si>
  <si>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</si>
  <si>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</si>
  <si>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</si>
  <si>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</si>
  <si>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</si>
  <si>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</si>
  <si>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</si>
  <si>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</si>
  <si>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</si>
  <si>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</si>
  <si>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</si>
  <si>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</si>
  <si>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</si>
  <si>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</si>
  <si>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</si>
  <si>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</si>
  <si>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</si>
  <si>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</si>
  <si>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</si>
  <si>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</si>
  <si>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</si>
  <si>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</si>
  <si>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</si>
  <si>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</si>
  <si>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</si>
  <si>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</si>
  <si>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</si>
  <si>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</si>
  <si>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</si>
  <si>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</si>
  <si>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</si>
  <si>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</si>
  <si>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</si>
  <si>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</si>
  <si>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</si>
  <si>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</si>
  <si>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</si>
  <si>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</si>
  <si>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</si>
  <si>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</si>
  <si>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</si>
  <si>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</si>
  <si>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</si>
  <si>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</si>
  <si>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</si>
  <si>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</si>
  <si>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</si>
  <si>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</si>
  <si>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</si>
  <si>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</si>
  <si>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</si>
  <si>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</si>
  <si>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</si>
  <si>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</si>
  <si>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</si>
  <si>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</si>
  <si>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</si>
  <si>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</si>
  <si>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</si>
  <si>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</si>
  <si>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</si>
  <si>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</si>
  <si>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</si>
  <si>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</si>
  <si>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</si>
  <si>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</si>
  <si>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</si>
  <si>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</si>
  <si>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</si>
  <si>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</si>
  <si>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</si>
  <si>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</si>
  <si>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</si>
  <si>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</si>
  <si>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</si>
  <si>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</si>
  <si>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</si>
  <si>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</si>
  <si>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</si>
  <si>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</si>
  <si>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</si>
  <si>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</si>
  <si>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</si>
  <si>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</si>
  <si>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</si>
  <si>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</si>
  <si>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</si>
  <si>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</si>
  <si>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</si>
  <si>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</si>
  <si>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</si>
  <si>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</si>
  <si>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</si>
  <si>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</si>
  <si>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</si>
  <si>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</si>
  <si>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</si>
  <si>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</si>
  <si>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</si>
  <si>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</si>
  <si>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</si>
  <si>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</si>
  <si>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</si>
  <si>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</si>
  <si>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</si>
  <si>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</si>
  <si>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</si>
  <si>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</si>
  <si>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</si>
  <si>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</si>
  <si>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</si>
  <si>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</si>
  <si>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</si>
  <si>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</si>
  <si>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</si>
  <si>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</si>
  <si>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</si>
  <si>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</si>
  <si>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</si>
  <si>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</si>
  <si>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</si>
  <si>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</si>
  <si>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</si>
  <si>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</si>
  <si>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</si>
  <si>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</si>
  <si>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</si>
  <si>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</si>
  <si>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</si>
  <si>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</si>
  <si>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</si>
  <si>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</si>
  <si>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</si>
  <si>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</si>
  <si>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</si>
  <si>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</si>
  <si>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</si>
  <si>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</si>
  <si>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</si>
  <si>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</si>
  <si>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</si>
  <si>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</si>
  <si>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</si>
  <si>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</si>
  <si>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</si>
  <si>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</si>
  <si>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</si>
  <si>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</si>
  <si>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</si>
  <si>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</si>
  <si>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</si>
  <si>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</si>
  <si>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</si>
  <si>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</si>
  <si>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</si>
  <si>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</si>
  <si>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</si>
  <si>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</si>
  <si>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</si>
  <si>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</si>
  <si>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</si>
  <si>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</si>
  <si>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</si>
  <si>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</si>
  <si>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</si>
  <si>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</si>
  <si>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</si>
  <si>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</si>
  <si>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</si>
  <si>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</si>
  <si>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</si>
  <si>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</si>
  <si>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</si>
  <si>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</si>
  <si>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</si>
  <si>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</si>
  <si>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</si>
  <si>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</si>
  <si>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</si>
  <si>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</si>
  <si>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</si>
  <si>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</si>
  <si>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</si>
  <si>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</si>
  <si>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</si>
  <si>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</si>
  <si>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</si>
  <si>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</si>
  <si>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</si>
  <si>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</si>
  <si>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</si>
  <si>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</si>
  <si>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</si>
  <si>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</si>
  <si>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</si>
  <si>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</si>
  <si>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</si>
  <si>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</si>
  <si>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</si>
  <si>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</si>
  <si>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</si>
  <si>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</si>
  <si>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</si>
  <si>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</si>
  <si>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</si>
  <si>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</si>
  <si>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</si>
  <si>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</si>
  <si>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</si>
  <si>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</si>
  <si>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</si>
  <si>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</si>
  <si>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</si>
  <si>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</si>
  <si>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</si>
  <si>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</si>
  <si>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</si>
  <si>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</si>
  <si>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</si>
  <si>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</si>
  <si>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</si>
  <si>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</si>
  <si>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</si>
  <si>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</si>
  <si>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</si>
  <si>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</si>
  <si>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</si>
  <si>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</si>
  <si>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</si>
  <si>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</si>
  <si>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</si>
  <si>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</si>
  <si>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</si>
  <si>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</si>
  <si>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</si>
  <si>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</si>
  <si>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</si>
  <si>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</si>
  <si>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</si>
  <si>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</si>
  <si>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</si>
  <si>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</si>
  <si>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</si>
  <si>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</si>
  <si>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</si>
  <si>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</si>
  <si>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</si>
  <si>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</si>
  <si>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</si>
  <si>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</si>
  <si>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</si>
  <si>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</si>
  <si>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</si>
  <si>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</si>
  <si>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</si>
  <si>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</si>
  <si>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</si>
  <si>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</si>
  <si>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</si>
  <si>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</si>
  <si>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</si>
  <si>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</si>
  <si>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</si>
  <si>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</si>
  <si>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</si>
  <si>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</si>
  <si>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</si>
  <si>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</si>
  <si>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</si>
  <si>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</si>
  <si>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</si>
  <si>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</si>
  <si>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</si>
  <si>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</si>
  <si>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</si>
  <si>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</si>
  <si>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</si>
  <si>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</si>
  <si>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</si>
  <si>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</si>
  <si>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</si>
  <si>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</si>
  <si>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</si>
  <si>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</si>
  <si>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</si>
  <si>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</si>
  <si>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</si>
  <si>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</si>
  <si>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</si>
  <si>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</si>
  <si>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</si>
  <si>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</si>
  <si>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</si>
  <si>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</si>
  <si>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</si>
  <si>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</si>
  <si>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</si>
  <si>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</si>
  <si>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</si>
  <si>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</si>
  <si>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</si>
  <si>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</si>
  <si>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</si>
  <si>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</si>
  <si>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</si>
  <si>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</si>
  <si>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</si>
  <si>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</si>
  <si>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</si>
  <si>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</si>
  <si>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</si>
  <si>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</si>
  <si>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</si>
  <si>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</si>
  <si>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</si>
  <si>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</si>
  <si>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</si>
  <si>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</si>
  <si>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</si>
  <si>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</si>
  <si>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</si>
  <si>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</si>
  <si>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</si>
  <si>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</si>
  <si>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</si>
  <si>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</si>
  <si>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</si>
  <si>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</si>
  <si>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</si>
  <si>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</si>
  <si>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</si>
  <si>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</si>
  <si>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</si>
  <si>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</si>
  <si>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</si>
  <si>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</si>
  <si>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</si>
  <si>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</si>
  <si>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</si>
  <si>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</si>
  <si>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</si>
  <si>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</si>
  <si>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</si>
  <si>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</si>
  <si>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</si>
  <si>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</si>
  <si>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</si>
  <si>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</si>
  <si>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</si>
  <si>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</si>
  <si>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</si>
  <si>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</si>
  <si>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</si>
  <si>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</si>
  <si>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</si>
  <si>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</si>
  <si>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</si>
  <si>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</si>
  <si>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</si>
  <si>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</si>
  <si>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</si>
  <si>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</si>
  <si>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</si>
  <si>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</si>
  <si>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</si>
  <si>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</si>
  <si>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</si>
  <si>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</si>
  <si>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</si>
  <si>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</si>
  <si>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</si>
  <si>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</si>
  <si>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</si>
  <si>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</si>
  <si>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</si>
  <si>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</si>
  <si>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</si>
  <si>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</si>
  <si>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</si>
  <si>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</si>
  <si>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</si>
  <si>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</si>
  <si>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</si>
  <si>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</si>
  <si>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</si>
  <si>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</si>
  <si>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</si>
  <si>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</si>
  <si>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</si>
  <si>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</si>
  <si>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</si>
  <si>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</si>
  <si>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</si>
  <si>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</si>
  <si>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</si>
  <si>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</si>
  <si>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</si>
  <si>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</si>
  <si>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</si>
  <si>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</si>
  <si>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</si>
  <si>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</si>
  <si>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</si>
  <si>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</si>
  <si>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</si>
  <si>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</si>
  <si>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</si>
  <si>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</si>
  <si>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</si>
  <si>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</si>
  <si>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</si>
  <si>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</si>
  <si>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</si>
  <si>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</si>
  <si>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</si>
  <si>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</si>
  <si>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</si>
  <si>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</si>
  <si>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</si>
  <si>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</si>
  <si>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</si>
  <si>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</si>
  <si>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</si>
  <si>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</si>
  <si>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</si>
  <si>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</si>
  <si>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</si>
  <si>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</si>
  <si>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</si>
  <si>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</si>
  <si>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</si>
  <si>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</si>
  <si>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</si>
  <si>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</si>
  <si>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</si>
  <si>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</si>
  <si>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</si>
  <si>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</si>
  <si>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</si>
  <si>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</si>
  <si>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</si>
  <si>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</si>
  <si>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</si>
  <si>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</si>
  <si>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</si>
  <si>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</si>
  <si>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</si>
  <si>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</si>
  <si>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</si>
  <si>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</si>
  <si>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</si>
  <si>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</si>
  <si>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</si>
  <si>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</si>
  <si>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</si>
  <si>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</si>
  <si>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</si>
  <si>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</si>
  <si>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</si>
  <si>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</si>
  <si>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</si>
  <si>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</si>
  <si>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</si>
  <si>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</si>
  <si>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</si>
  <si>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</si>
  <si>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</si>
  <si>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</si>
  <si>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</si>
  <si>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</si>
  <si>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</si>
  <si>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</si>
  <si>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</si>
  <si>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</si>
  <si>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</si>
  <si>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</si>
  <si>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</si>
  <si>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</si>
  <si>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</si>
  <si>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</si>
  <si>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</si>
  <si>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</si>
  <si>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</si>
  <si>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</si>
  <si>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</si>
  <si>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</si>
  <si>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</si>
  <si>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</si>
  <si>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</si>
  <si>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</si>
  <si>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</si>
  <si>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</si>
  <si>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</si>
  <si>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</si>
  <si>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</si>
  <si>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</si>
  <si>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</si>
  <si>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</si>
  <si>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</si>
  <si>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</si>
  <si>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</si>
  <si>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</si>
  <si>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</si>
  <si>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</si>
  <si>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</si>
  <si>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</si>
  <si>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</si>
  <si>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</si>
  <si>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</si>
  <si>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</si>
  <si>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</si>
  <si>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</si>
  <si>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</si>
  <si>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</si>
  <si>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</si>
  <si>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</si>
  <si>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</si>
  <si>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</si>
  <si>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</si>
  <si>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</si>
  <si>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</si>
  <si>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</si>
  <si>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</si>
  <si>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</si>
  <si>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</si>
  <si>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</si>
  <si>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</si>
  <si>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</si>
  <si>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</si>
  <si>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</si>
  <si>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</si>
  <si>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</si>
  <si>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</si>
  <si>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</si>
  <si>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</si>
  <si>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</si>
  <si>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</si>
  <si>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</si>
  <si>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</si>
  <si>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</si>
  <si>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</si>
  <si>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</si>
  <si>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</si>
  <si>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</si>
  <si>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</si>
  <si>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</si>
  <si>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</si>
  <si>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</si>
  <si>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</si>
  <si>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</si>
  <si>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</si>
  <si>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</si>
  <si>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</si>
  <si>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</si>
  <si>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</si>
  <si>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</si>
  <si>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</si>
  <si>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</si>
  <si>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</si>
  <si>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</si>
  <si>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</si>
  <si>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</si>
  <si>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</si>
  <si>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</si>
  <si>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</si>
  <si>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</si>
  <si>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</si>
  <si>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</si>
  <si>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</si>
  <si>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</si>
  <si>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</si>
  <si>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</si>
  <si>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</si>
  <si>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</si>
  <si>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</si>
  <si>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</si>
  <si>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</si>
  <si>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</si>
  <si>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</si>
  <si>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</si>
  <si>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</si>
  <si>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</si>
  <si>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</si>
  <si>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</si>
  <si>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</si>
  <si>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</si>
  <si>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</si>
  <si>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</si>
  <si>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</si>
  <si>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</si>
  <si>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</si>
  <si>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</si>
  <si>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</si>
  <si>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</si>
  <si>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</si>
  <si>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</si>
  <si>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</si>
  <si>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</si>
  <si>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</si>
  <si>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</si>
  <si>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</si>
  <si>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</si>
  <si>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</si>
  <si>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</si>
  <si>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</si>
  <si>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</si>
  <si>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</si>
  <si>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</si>
  <si>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</si>
  <si>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</si>
  <si>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</si>
  <si>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</si>
  <si>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</si>
  <si>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</si>
  <si>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</si>
  <si>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</si>
  <si>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</si>
  <si>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</si>
  <si>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</si>
  <si>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</si>
  <si>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</si>
  <si>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</si>
  <si>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</si>
  <si>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</si>
  <si>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</si>
  <si>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</si>
  <si>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</si>
  <si>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</si>
  <si>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</si>
  <si>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</si>
  <si>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</si>
  <si>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</si>
  <si>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</si>
  <si>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</si>
  <si>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</si>
  <si>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</si>
  <si>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</si>
  <si>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</si>
  <si>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</si>
  <si>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</si>
  <si>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</si>
  <si>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</si>
  <si>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</si>
  <si>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</si>
  <si>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</si>
  <si>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</si>
  <si>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</si>
  <si>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</si>
  <si>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</si>
  <si>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</si>
  <si>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</si>
  <si>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</si>
  <si>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</si>
  <si>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</si>
  <si>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</si>
  <si>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</si>
  <si>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</si>
  <si>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</si>
  <si>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</si>
  <si>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</si>
  <si>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</si>
  <si>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</si>
  <si>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</si>
  <si>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</si>
  <si>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</si>
  <si>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</si>
  <si>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</si>
  <si>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</si>
  <si>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</si>
  <si>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</si>
  <si>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</si>
  <si>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</si>
  <si>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</si>
  <si>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</si>
  <si>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</si>
  <si>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</si>
  <si>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</si>
  <si>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</si>
  <si>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</si>
  <si>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</si>
  <si>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</si>
  <si>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</si>
  <si>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</si>
  <si>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</si>
  <si>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</si>
  <si>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</si>
  <si>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</si>
  <si>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</si>
  <si>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</si>
  <si>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</si>
  <si>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</si>
  <si>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</si>
  <si>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</si>
  <si>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</si>
  <si>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</si>
  <si>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</si>
  <si>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</si>
  <si>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</si>
  <si>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</si>
  <si>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</si>
  <si>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</si>
  <si>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</si>
  <si>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</si>
  <si>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</si>
  <si>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</si>
  <si>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</si>
  <si>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</si>
  <si>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</si>
  <si>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</si>
  <si>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</si>
  <si>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</si>
  <si>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</si>
  <si>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</si>
  <si>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</si>
  <si>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</si>
  <si>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</si>
  <si>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</si>
  <si>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</si>
  <si>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</si>
  <si>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</si>
  <si>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</si>
  <si>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</si>
  <si>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</si>
  <si>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</si>
  <si>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</si>
  <si>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</si>
  <si>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</si>
  <si>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</si>
  <si>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</si>
  <si>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</si>
  <si>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</si>
  <si>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</si>
  <si>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</si>
  <si>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</si>
  <si>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</si>
  <si>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</si>
  <si>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</si>
  <si>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</si>
  <si>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</si>
  <si>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</si>
  <si>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</si>
  <si>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</si>
  <si>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</si>
  <si>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</si>
  <si>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</si>
  <si>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</si>
  <si>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</si>
  <si>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</si>
  <si>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</si>
  <si>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</si>
  <si>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</si>
  <si>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</si>
  <si>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</si>
  <si>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</si>
  <si>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</si>
  <si>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</si>
  <si>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</si>
  <si>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</si>
  <si>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</si>
  <si>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</si>
  <si>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</si>
  <si>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</si>
  <si>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</si>
  <si>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</si>
  <si>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</si>
  <si>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</si>
  <si>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</si>
  <si>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</si>
  <si>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</si>
  <si>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</si>
  <si>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</si>
  <si>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</si>
  <si>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</si>
  <si>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</si>
  <si>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</si>
  <si>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</si>
  <si>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</si>
  <si>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</si>
  <si>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</si>
  <si>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</si>
  <si>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</si>
  <si>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</si>
  <si>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</si>
  <si>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</si>
  <si>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</si>
  <si>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</si>
  <si>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</si>
  <si>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</si>
  <si>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</si>
  <si>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</si>
  <si>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</si>
  <si>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</si>
  <si>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</si>
  <si>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</si>
  <si>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</si>
  <si>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</si>
  <si>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</si>
  <si>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</si>
  <si>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</si>
  <si>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</si>
  <si>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</si>
  <si>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</si>
  <si>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</si>
  <si>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</si>
  <si>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</si>
  <si>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</si>
  <si>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</si>
  <si>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</si>
  <si>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</si>
  <si>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</si>
  <si>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</si>
  <si>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</si>
  <si>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</si>
  <si>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</si>
  <si>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</si>
  <si>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</si>
  <si>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</si>
  <si>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</si>
  <si>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</si>
  <si>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</si>
  <si>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</si>
  <si>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</si>
  <si>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</si>
  <si>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</si>
  <si>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</si>
  <si>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</si>
  <si>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</si>
  <si>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</si>
  <si>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</si>
  <si>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</si>
  <si>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</si>
  <si>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</si>
  <si>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</si>
  <si>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</si>
  <si>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</si>
  <si>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</si>
  <si>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</si>
  <si>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</si>
  <si>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</si>
  <si>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</si>
  <si>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</si>
  <si>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</si>
  <si>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</si>
  <si>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</si>
  <si>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</si>
  <si>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</si>
  <si>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</si>
  <si>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</si>
  <si>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</si>
  <si>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</si>
  <si>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</si>
  <si>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</si>
  <si>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</si>
  <si>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</si>
  <si>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</si>
  <si>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</si>
  <si>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</si>
  <si>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</si>
  <si>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</si>
  <si>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</si>
  <si>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</si>
  <si>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</si>
  <si>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</si>
  <si>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</si>
  <si>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</si>
  <si>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</si>
  <si>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</si>
  <si>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</si>
  <si>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</si>
  <si>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</si>
  <si>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</si>
  <si>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</si>
  <si>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</si>
  <si>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</si>
  <si>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</si>
  <si>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</si>
  <si>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</si>
  <si>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</si>
  <si>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</si>
  <si>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</si>
  <si>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</si>
  <si>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</si>
  <si>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</si>
  <si>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</si>
  <si>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</si>
  <si>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</si>
  <si>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</si>
  <si>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</si>
  <si>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</si>
  <si>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</si>
  <si>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</si>
  <si>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</si>
  <si>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</si>
  <si>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</si>
  <si>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</si>
  <si>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</si>
  <si>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</si>
  <si>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</si>
  <si>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</si>
  <si>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</si>
  <si>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</si>
  <si>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</si>
  <si>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</si>
  <si>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</si>
  <si>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</si>
  <si>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</si>
  <si>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</si>
  <si>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</si>
  <si>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</si>
  <si>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</si>
  <si>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</si>
  <si>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</si>
  <si>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</si>
  <si>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</si>
  <si>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</si>
  <si>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</si>
  <si>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</si>
  <si>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</si>
  <si>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</si>
  <si>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</si>
  <si>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</si>
  <si>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</si>
  <si>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</si>
  <si>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</si>
  <si>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</si>
  <si>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</si>
  <si>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</si>
  <si>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</si>
  <si>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</si>
  <si>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</si>
  <si>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</si>
  <si>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</si>
  <si>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</si>
  <si>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</si>
  <si>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</si>
  <si>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</si>
  <si>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</si>
  <si>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</si>
  <si>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</si>
  <si>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</si>
  <si>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</si>
  <si>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</si>
  <si>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</si>
  <si>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</si>
  <si>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</si>
  <si>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</si>
  <si>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</si>
  <si>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</si>
  <si>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</si>
  <si>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</si>
  <si>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</si>
  <si>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</si>
  <si>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</si>
  <si>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</si>
  <si>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</si>
  <si>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</si>
  <si>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</si>
  <si>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</si>
  <si>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</si>
  <si>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</si>
  <si>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</si>
  <si>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</si>
  <si>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</si>
  <si>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</si>
  <si>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</si>
  <si>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</si>
  <si>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</si>
  <si>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</si>
  <si>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</si>
  <si>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</si>
  <si>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</si>
  <si>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</si>
  <si>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</si>
  <si>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</si>
  <si>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</si>
  <si>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</si>
  <si>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</si>
  <si>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</si>
  <si>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</si>
  <si>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</si>
  <si>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</si>
  <si>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</si>
  <si>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</si>
  <si>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</si>
  <si>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</si>
  <si>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</si>
  <si>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</si>
  <si>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</si>
  <si>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</si>
  <si>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</si>
  <si>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</si>
  <si>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</si>
  <si>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</si>
  <si>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</si>
  <si>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</si>
  <si>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</si>
  <si>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</si>
  <si>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</si>
  <si>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</si>
  <si>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</si>
  <si>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</si>
  <si>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</si>
  <si>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</si>
  <si>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</si>
  <si>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</si>
  <si>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</si>
  <si>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</si>
  <si>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</si>
  <si>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</si>
  <si>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</si>
  <si>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</si>
  <si>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</si>
  <si>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</si>
  <si>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</si>
  <si>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</si>
  <si>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</si>
  <si>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</si>
  <si>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</si>
  <si>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</si>
  <si>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</si>
  <si>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</si>
  <si>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</si>
  <si>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</si>
  <si>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</si>
  <si>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</si>
  <si>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</si>
  <si>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</si>
  <si>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</si>
  <si>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</si>
  <si>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</si>
  <si>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</si>
  <si>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</si>
  <si>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</si>
  <si>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</si>
  <si>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</si>
  <si>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</si>
  <si>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</si>
  <si>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</si>
  <si>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</si>
  <si>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</si>
  <si>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</si>
  <si>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</si>
  <si>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</si>
  <si>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</si>
  <si>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</si>
  <si>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</si>
  <si>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</si>
  <si>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</si>
  <si>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</si>
  <si>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</si>
  <si>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</si>
  <si>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</si>
  <si>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</si>
  <si>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</si>
  <si>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</si>
  <si>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</si>
  <si>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</si>
  <si>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</si>
  <si>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</si>
  <si>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</si>
  <si>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</si>
  <si>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</si>
  <si>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</si>
  <si>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</si>
  <si>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</si>
  <si>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</si>
  <si>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</si>
  <si>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</si>
  <si>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</si>
  <si>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</si>
  <si>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</si>
  <si>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</si>
  <si>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</si>
  <si>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</si>
  <si>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</si>
  <si>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</si>
  <si>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</si>
  <si>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</si>
  <si>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</si>
  <si>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</si>
  <si>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</si>
  <si>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</si>
  <si>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</si>
  <si>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</si>
  <si>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</si>
  <si>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</si>
  <si>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</si>
  <si>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</si>
  <si>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</si>
  <si>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</si>
  <si>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</si>
  <si>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</si>
  <si>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</si>
  <si>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</si>
  <si>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</si>
  <si>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</si>
  <si>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</si>
  <si>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</si>
  <si>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</si>
  <si>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</si>
  <si>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</si>
  <si>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</si>
  <si>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</si>
  <si>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</si>
  <si>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</si>
  <si>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</si>
  <si>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</si>
  <si>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</si>
  <si>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</si>
  <si>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</si>
  <si>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</si>
  <si>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</si>
  <si>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</si>
  <si>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</si>
  <si>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</si>
  <si>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</si>
  <si>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</si>
  <si>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</si>
  <si>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</si>
  <si>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</si>
  <si>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</si>
  <si>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</si>
  <si>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</si>
  <si>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</si>
  <si>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</si>
  <si>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</si>
  <si>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</si>
  <si>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</si>
  <si>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</si>
  <si>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</si>
  <si>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</si>
  <si>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</si>
  <si>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</si>
  <si>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</si>
  <si>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</si>
  <si>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</si>
  <si>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</si>
  <si>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</si>
  <si>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</si>
  <si>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</si>
  <si>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</si>
  <si>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</si>
  <si>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</si>
  <si>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</si>
  <si>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</si>
  <si>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</si>
  <si>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</si>
  <si>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</si>
  <si>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</si>
  <si>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</si>
  <si>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</si>
  <si>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</si>
  <si>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</si>
  <si>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</si>
  <si>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</si>
  <si>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</si>
  <si>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</si>
  <si>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</si>
  <si>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</si>
  <si>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</si>
  <si>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</si>
  <si>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</si>
  <si>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</si>
  <si>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</si>
  <si>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</si>
  <si>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</si>
  <si>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</si>
  <si>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</si>
  <si>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</si>
  <si>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</si>
  <si>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</si>
  <si>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</si>
  <si>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</si>
  <si>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</si>
  <si>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</si>
  <si>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</si>
  <si>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</si>
  <si>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</si>
  <si>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</si>
  <si>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</si>
  <si>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</si>
  <si>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</si>
  <si>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</si>
  <si>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</si>
  <si>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</si>
  <si>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</si>
  <si>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</si>
  <si>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</si>
  <si>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</si>
  <si>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</si>
  <si>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</si>
  <si>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</si>
  <si>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</si>
  <si>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</si>
  <si>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</si>
  <si>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</si>
  <si>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</si>
  <si>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</si>
  <si>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</si>
  <si>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</si>
  <si>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</si>
  <si>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</si>
  <si>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</si>
  <si>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</si>
  <si>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</si>
  <si>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</si>
  <si>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</si>
  <si>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</si>
  <si>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</si>
  <si>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</si>
  <si>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</si>
  <si>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</si>
  <si>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</si>
  <si>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</si>
  <si>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</si>
  <si>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</si>
  <si>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</si>
  <si>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</si>
  <si>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</si>
  <si>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</si>
  <si>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</si>
  <si>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</si>
  <si>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</si>
  <si>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</si>
  <si>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</si>
  <si>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</si>
  <si>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</si>
  <si>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</si>
  <si>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</si>
  <si>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</si>
  <si>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</si>
  <si>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</si>
  <si>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</si>
  <si>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</si>
  <si>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</si>
  <si>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</si>
  <si>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</si>
  <si>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</si>
  <si>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</si>
  <si>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</si>
  <si>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</si>
  <si>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</si>
  <si>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</si>
  <si>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</si>
  <si>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</si>
  <si>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</si>
  <si>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</si>
  <si>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</si>
  <si>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</si>
  <si>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</si>
  <si>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</si>
  <si>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</si>
  <si>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</si>
  <si>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</si>
  <si>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</si>
  <si>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</si>
  <si>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</si>
  <si>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</si>
  <si>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</si>
  <si>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</si>
  <si>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</si>
  <si>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</si>
  <si>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</si>
  <si>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</si>
  <si>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</si>
  <si>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</si>
  <si>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</si>
  <si>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</si>
  <si>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</si>
  <si>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</si>
  <si>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</si>
  <si>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</si>
  <si>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</si>
  <si>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</si>
  <si>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</si>
  <si>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</si>
  <si>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</si>
  <si>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</si>
  <si>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</si>
  <si>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</si>
  <si>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</si>
  <si>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</si>
  <si>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</si>
  <si>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</si>
  <si>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</si>
  <si>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</si>
  <si>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</si>
  <si>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</si>
  <si>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</si>
  <si>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</si>
  <si>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</si>
  <si>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</si>
  <si>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</si>
  <si>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</si>
  <si>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</si>
  <si>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</si>
  <si>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</si>
  <si>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</si>
  <si>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</si>
  <si>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</si>
  <si>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</si>
  <si>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</si>
  <si>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</si>
  <si>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</si>
  <si>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</si>
  <si>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</si>
  <si>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</si>
  <si>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</si>
  <si>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</si>
  <si>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</si>
  <si>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</si>
  <si>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</si>
  <si>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</si>
  <si>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</si>
  <si>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</si>
  <si>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</si>
  <si>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</si>
  <si>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</si>
  <si>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</si>
  <si>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</si>
  <si>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</si>
  <si>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</si>
  <si>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</si>
  <si>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</si>
  <si>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</si>
  <si>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</si>
  <si>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</si>
  <si>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</si>
  <si>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</si>
  <si>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</si>
  <si>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</si>
  <si>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</si>
  <si>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</si>
  <si>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</si>
  <si>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</si>
  <si>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</si>
  <si>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</si>
  <si>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</si>
  <si>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</si>
  <si>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</si>
  <si>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</si>
  <si>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</si>
  <si>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</si>
  <si>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</si>
  <si>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</si>
  <si>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</si>
  <si>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</si>
  <si>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</si>
  <si>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</si>
  <si>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</si>
  <si>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</si>
  <si>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</si>
  <si>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</si>
  <si>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</si>
  <si>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</si>
  <si>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</si>
  <si>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</si>
  <si>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</si>
  <si>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</si>
  <si>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</si>
  <si>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</si>
  <si>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</si>
  <si>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</si>
  <si>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</si>
  <si>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</si>
  <si>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</si>
  <si>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</si>
  <si>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</si>
  <si>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</si>
  <si>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</si>
  <si>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</si>
  <si>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</si>
  <si>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</si>
  <si>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</si>
  <si>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</si>
  <si>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</si>
  <si>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</si>
  <si>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</si>
  <si>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</si>
  <si>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</si>
  <si>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</si>
  <si>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</si>
  <si>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</si>
  <si>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</si>
  <si>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</si>
  <si>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</si>
  <si>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</si>
  <si>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</si>
  <si>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</si>
  <si>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</si>
  <si>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</si>
  <si>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</si>
  <si>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</si>
  <si>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</si>
  <si>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</si>
  <si>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</si>
  <si>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</si>
  <si>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</si>
  <si>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</si>
  <si>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</si>
  <si>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</si>
  <si>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</si>
  <si>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</si>
  <si>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</si>
  <si>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</si>
  <si>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</si>
  <si>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</si>
  <si>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</si>
  <si>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</si>
  <si>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</si>
  <si>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</si>
  <si>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</si>
  <si>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</si>
  <si>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</si>
  <si>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</si>
  <si>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</si>
  <si>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</si>
  <si>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</si>
  <si>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</si>
  <si>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</si>
  <si>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</si>
  <si>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</si>
  <si>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</si>
  <si>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</si>
  <si>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</si>
  <si>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</si>
  <si>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</si>
  <si>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</si>
  <si>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</si>
  <si>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</si>
  <si>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</si>
  <si>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</si>
  <si>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</si>
  <si>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</si>
  <si>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</si>
  <si>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</si>
  <si>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</si>
  <si>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</si>
  <si>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</si>
  <si>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</si>
  <si>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</si>
  <si>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</si>
  <si>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</si>
  <si>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</si>
  <si>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</si>
  <si>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</si>
  <si>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</si>
  <si>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</si>
  <si>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</si>
  <si>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</si>
  <si>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</si>
  <si>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</si>
  <si>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</si>
  <si>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</si>
  <si>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</si>
  <si>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</si>
  <si>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</si>
  <si>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</si>
  <si>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</si>
  <si>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</si>
  <si>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</si>
  <si>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</si>
  <si>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</si>
  <si>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</si>
  <si>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</si>
  <si>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</si>
  <si>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</si>
  <si>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</si>
  <si>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</si>
  <si>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</si>
  <si>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</si>
  <si>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</si>
  <si>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</si>
  <si>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</si>
  <si>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</si>
  <si>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</si>
  <si>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</si>
  <si>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</si>
  <si>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</si>
  <si>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</si>
  <si>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</si>
  <si>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</si>
  <si>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</si>
  <si>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</si>
  <si>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</si>
  <si>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</si>
  <si>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</si>
  <si>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</si>
  <si>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</si>
  <si>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</si>
  <si>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</si>
  <si>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</si>
  <si>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</si>
  <si>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</si>
  <si>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</si>
  <si>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</si>
  <si>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</si>
  <si>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</si>
  <si>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</si>
  <si>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</si>
  <si>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</si>
  <si>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</si>
  <si>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</si>
  <si>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</si>
  <si>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</si>
  <si>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</si>
  <si>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</si>
  <si>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</si>
  <si>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</si>
  <si>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</si>
  <si>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</si>
  <si>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</si>
  <si>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</si>
  <si>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</si>
  <si>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</si>
  <si>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</si>
  <si>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</si>
  <si>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</si>
  <si>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</si>
  <si>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</si>
  <si>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</si>
  <si>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</si>
  <si>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</si>
  <si>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</si>
  <si>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</si>
  <si>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</si>
  <si>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</si>
  <si>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</si>
  <si>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</si>
  <si>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</si>
  <si>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</si>
  <si>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</si>
  <si>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</si>
  <si>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</si>
  <si>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</si>
  <si>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</si>
  <si>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</si>
  <si>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</si>
  <si>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</si>
  <si>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</si>
  <si>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</si>
  <si>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</si>
  <si>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</si>
  <si>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</si>
  <si>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</si>
  <si>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</si>
  <si>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</si>
  <si>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</si>
  <si>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</si>
  <si>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</si>
  <si>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</si>
  <si>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</si>
  <si>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</si>
  <si>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</si>
  <si>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</si>
  <si>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</si>
  <si>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</si>
  <si>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</si>
  <si>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</si>
  <si>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</si>
  <si>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</si>
  <si>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</si>
  <si>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</si>
  <si>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</si>
  <si>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</si>
  <si>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</si>
  <si>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</si>
  <si>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</si>
  <si>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</si>
  <si>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</si>
  <si>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</si>
  <si>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</si>
  <si>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</si>
  <si>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</si>
  <si>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</si>
  <si>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</si>
  <si>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</si>
  <si>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</si>
  <si>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</si>
  <si>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</si>
  <si>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</si>
  <si>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</si>
  <si>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</si>
  <si>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</si>
  <si>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</si>
  <si>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</si>
  <si>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</si>
  <si>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</si>
  <si>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</si>
  <si>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</si>
  <si>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</si>
  <si>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</si>
  <si>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</si>
  <si>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</si>
  <si>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</si>
  <si>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</si>
  <si>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</si>
  <si>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</si>
  <si>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</si>
  <si>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</si>
  <si>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</si>
  <si>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</si>
  <si>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</si>
  <si>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</si>
  <si>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</si>
  <si>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</si>
  <si>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</si>
  <si>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</si>
  <si>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</si>
  <si>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</si>
  <si>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</si>
  <si>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</si>
  <si>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</si>
  <si>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</si>
  <si>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</si>
  <si>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</si>
  <si>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</si>
  <si>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</si>
  <si>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</si>
  <si>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</si>
  <si>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</si>
  <si>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</si>
  <si>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</si>
  <si>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</si>
  <si>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</si>
  <si>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</si>
  <si>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</si>
  <si>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</si>
  <si>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</si>
  <si>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</si>
  <si>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</si>
  <si>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</si>
  <si>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</si>
  <si>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</si>
  <si>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</si>
  <si>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</si>
  <si>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</si>
  <si>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</si>
  <si>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</si>
  <si>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</si>
  <si>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</si>
  <si>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</si>
  <si>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</si>
  <si>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</si>
  <si>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</si>
  <si>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</si>
  <si>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</si>
  <si>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</si>
  <si>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</si>
  <si>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</si>
  <si>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</si>
  <si>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</si>
  <si>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</si>
  <si>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</si>
  <si>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</si>
  <si>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</si>
  <si>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</si>
  <si>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</si>
  <si>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</si>
  <si>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</si>
  <si>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</si>
  <si>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</si>
  <si>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</si>
  <si>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</si>
  <si>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</si>
  <si>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</si>
  <si>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</si>
  <si>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</si>
  <si>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</si>
  <si>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</si>
  <si>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</si>
  <si>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</si>
  <si>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</si>
  <si>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</si>
  <si>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</si>
  <si>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</si>
  <si>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</si>
  <si>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</si>
  <si>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</si>
  <si>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</si>
  <si>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</si>
  <si>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</si>
  <si>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</si>
  <si>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</si>
  <si>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</si>
  <si>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</si>
  <si>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</si>
  <si>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</si>
  <si>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</si>
  <si>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</si>
  <si>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</si>
  <si>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</si>
  <si>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</si>
  <si>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</si>
  <si>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</si>
  <si>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</si>
  <si>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</si>
  <si>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</si>
  <si>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</si>
  <si>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</si>
  <si>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</si>
  <si>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</si>
  <si>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</si>
  <si>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</si>
  <si>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</si>
  <si>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</si>
  <si>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</si>
  <si>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</si>
  <si>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</si>
  <si>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</si>
  <si>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</si>
  <si>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</si>
  <si>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</si>
  <si>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</si>
  <si>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</si>
  <si>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</si>
  <si>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</si>
  <si>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</si>
  <si>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</si>
  <si>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</si>
  <si>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</si>
  <si>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</si>
  <si>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</si>
  <si>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</si>
  <si>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</si>
  <si>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</si>
  <si>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</si>
  <si>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</si>
  <si>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</si>
  <si>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</si>
  <si>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</si>
  <si>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</si>
  <si>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</si>
  <si>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</si>
  <si>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</si>
  <si>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</si>
  <si>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</si>
  <si>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</si>
  <si>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</si>
  <si>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</si>
  <si>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</si>
  <si>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</si>
  <si>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</si>
  <si>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</si>
  <si>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</si>
  <si>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</si>
  <si>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</si>
  <si>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</si>
  <si>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</si>
  <si>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</si>
  <si>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</si>
  <si>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</si>
  <si>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</si>
  <si>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</si>
  <si>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</si>
  <si>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</si>
  <si>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</si>
  <si>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</si>
  <si>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</si>
  <si>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</si>
  <si>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</si>
  <si>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</si>
  <si>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</si>
  <si>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</si>
  <si>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</si>
  <si>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</si>
  <si>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</si>
  <si>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</si>
  <si>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</si>
  <si>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</si>
  <si>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</si>
  <si>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</si>
  <si>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</si>
  <si>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</si>
  <si>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</si>
  <si>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</si>
  <si>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</si>
  <si>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</si>
  <si>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</si>
  <si>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</si>
  <si>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</si>
  <si>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</si>
  <si>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</si>
  <si>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</si>
  <si>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</si>
  <si>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</si>
  <si>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</si>
  <si>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</si>
  <si>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</si>
  <si>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</si>
  <si>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</si>
  <si>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</si>
  <si>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</si>
  <si>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</si>
  <si>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</si>
  <si>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</si>
  <si>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</si>
  <si>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</si>
  <si>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</si>
  <si>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</si>
  <si>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</si>
  <si>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</si>
  <si>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</si>
  <si>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</si>
  <si>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</si>
  <si>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</si>
  <si>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</si>
  <si>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</si>
  <si>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</si>
  <si>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</si>
  <si>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</si>
  <si>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</si>
  <si>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</si>
  <si>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</si>
  <si>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</si>
  <si>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</si>
  <si>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</si>
  <si>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</si>
  <si>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</si>
  <si>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</si>
  <si>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</si>
  <si>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</si>
  <si>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</si>
  <si>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</si>
  <si>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</si>
  <si>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</si>
  <si>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</si>
  <si>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</si>
  <si>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</si>
  <si>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</si>
  <si>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</si>
  <si>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</si>
  <si>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</si>
  <si>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</si>
  <si>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</si>
  <si>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</si>
  <si>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</si>
  <si>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</si>
  <si>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</si>
  <si>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</si>
  <si>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</si>
  <si>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</si>
  <si>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</si>
  <si>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</si>
  <si>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</si>
  <si>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</si>
  <si>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</si>
  <si>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</si>
  <si>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</si>
  <si>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</si>
  <si>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</si>
  <si>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</si>
  <si>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</si>
  <si>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</si>
  <si>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</si>
  <si>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</si>
  <si>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</si>
  <si>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</si>
  <si>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</si>
  <si>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</si>
  <si>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</si>
  <si>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</si>
  <si>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</si>
  <si>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</si>
  <si>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</si>
  <si>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</si>
  <si>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</si>
  <si>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</si>
  <si>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</si>
  <si>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</si>
  <si>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</si>
  <si>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</si>
  <si>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</si>
  <si>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</si>
  <si>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</si>
  <si>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</si>
  <si>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</si>
  <si>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</si>
  <si>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</si>
  <si>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</si>
  <si>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</si>
  <si>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</si>
  <si>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</si>
  <si>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</si>
  <si>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</si>
  <si>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</si>
  <si>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</si>
  <si>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</si>
  <si>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</si>
  <si>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</si>
  <si>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</si>
  <si>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</si>
  <si>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</si>
  <si>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</si>
  <si>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</si>
  <si>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</si>
  <si>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</si>
  <si>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</si>
  <si>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</si>
  <si>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</si>
  <si>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</si>
  <si>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</si>
  <si>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</si>
  <si>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</si>
  <si>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</si>
  <si>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</si>
  <si>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</si>
  <si>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</si>
  <si>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</si>
  <si>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</si>
  <si>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</si>
  <si>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</si>
  <si>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</si>
  <si>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</si>
  <si>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</si>
  <si>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</si>
  <si>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</si>
  <si>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</si>
  <si>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</si>
  <si>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</si>
  <si>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</si>
  <si>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</si>
  <si>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</si>
  <si>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</si>
  <si>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</si>
  <si>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</si>
  <si>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</si>
  <si>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</si>
  <si>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</si>
  <si>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</si>
  <si>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</si>
  <si>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</si>
  <si>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</si>
  <si>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</si>
  <si>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</si>
  <si>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</si>
  <si>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</si>
  <si>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</si>
  <si>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</si>
  <si>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</si>
  <si>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</si>
  <si>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</si>
  <si>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</si>
  <si>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</si>
  <si>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</si>
  <si>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</si>
  <si>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</si>
  <si>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</si>
  <si>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</si>
  <si>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</si>
  <si>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</si>
  <si>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</si>
  <si>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</si>
  <si>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</si>
  <si>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</si>
  <si>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</si>
  <si>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</si>
  <si>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</si>
  <si>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</si>
  <si>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</si>
  <si>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</si>
  <si>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</si>
  <si>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</si>
  <si>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</si>
  <si>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</si>
  <si>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</si>
  <si>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</si>
  <si>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</si>
  <si>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</si>
  <si>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</si>
  <si>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</si>
  <si>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</si>
  <si>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</si>
  <si>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</si>
  <si>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</si>
  <si>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</si>
  <si>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</si>
  <si>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</si>
  <si>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</si>
  <si>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</si>
  <si>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</si>
  <si>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</si>
  <si>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</si>
  <si>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</si>
  <si>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</si>
  <si>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</si>
  <si>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</si>
  <si>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</si>
  <si>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</si>
  <si>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</si>
  <si>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</si>
  <si>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</si>
  <si>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</si>
  <si>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</si>
  <si>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</si>
  <si>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</si>
  <si>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</si>
  <si>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</si>
  <si>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</si>
  <si>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</si>
  <si>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</si>
  <si>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</si>
  <si>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</si>
  <si>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</si>
  <si>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</si>
  <si>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</si>
  <si>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</si>
  <si>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</si>
  <si>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</si>
  <si>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</si>
  <si>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</si>
  <si>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</si>
  <si>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</si>
  <si>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</si>
  <si>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</si>
  <si>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</si>
  <si>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</si>
  <si>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</si>
  <si>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</si>
  <si>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</si>
  <si>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</si>
  <si>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</si>
  <si>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</si>
  <si>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</si>
  <si>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</si>
  <si>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</si>
  <si>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</si>
  <si>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</si>
  <si>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</si>
  <si>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</si>
  <si>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</si>
  <si>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</si>
  <si>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</si>
  <si>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</si>
  <si>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</si>
  <si>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</si>
  <si>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</si>
  <si>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</si>
  <si>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</si>
  <si>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</si>
  <si>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</si>
  <si>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</si>
  <si>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</si>
  <si>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</si>
  <si>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</si>
  <si>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</si>
  <si>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</si>
  <si>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</si>
  <si>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</si>
  <si>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</si>
  <si>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</si>
  <si>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</si>
  <si>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</si>
  <si>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</si>
  <si>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</si>
  <si>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</si>
  <si>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</si>
  <si>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</si>
  <si>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</si>
  <si>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</si>
  <si>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</si>
  <si>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</si>
  <si>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</si>
  <si>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</si>
  <si>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</si>
  <si>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</si>
  <si>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</si>
  <si>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</si>
  <si>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</si>
  <si>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</si>
  <si>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</si>
  <si>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</si>
  <si>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</si>
  <si>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</si>
  <si>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</si>
  <si>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</si>
  <si>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</si>
  <si>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</si>
  <si>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</si>
  <si>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</si>
  <si>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</si>
  <si>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</si>
  <si>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</si>
  <si>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</si>
  <si>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</si>
  <si>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</si>
  <si>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</si>
  <si>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</si>
  <si>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</si>
  <si>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</si>
  <si>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</si>
  <si>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</si>
  <si>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</si>
  <si>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</si>
  <si>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</si>
  <si>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</si>
  <si>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</si>
  <si>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</si>
  <si>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</si>
  <si>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</si>
  <si>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</si>
  <si>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</si>
  <si>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</si>
  <si>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</si>
  <si>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</si>
  <si>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</si>
  <si>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</si>
  <si>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</si>
  <si>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</si>
  <si>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</si>
  <si>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</si>
  <si>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</si>
  <si>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</si>
  <si>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</si>
  <si>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</si>
  <si>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</si>
  <si>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</si>
  <si>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</si>
  <si>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</si>
  <si>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</si>
  <si>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</si>
  <si>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</si>
  <si>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</si>
  <si>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</si>
  <si>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</si>
  <si>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</si>
  <si>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</si>
  <si>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</si>
  <si>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</si>
  <si>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</si>
  <si>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</si>
  <si>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</si>
  <si>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</si>
  <si>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</si>
  <si>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</si>
  <si>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</si>
  <si>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</si>
  <si>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</si>
  <si>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</si>
  <si>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</si>
  <si>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</si>
  <si>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</si>
  <si>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</si>
  <si>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</si>
  <si>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</si>
  <si>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</si>
  <si>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</si>
  <si>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</si>
  <si>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</si>
  <si>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</si>
  <si>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</si>
  <si>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</si>
  <si>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</si>
  <si>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</si>
  <si>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</si>
  <si>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</si>
  <si>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</si>
  <si>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</si>
  <si>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</si>
  <si>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</si>
  <si>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</si>
  <si>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</si>
  <si>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</si>
  <si>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</si>
  <si>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</si>
  <si>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</si>
  <si>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</si>
  <si>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</si>
  <si>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</si>
  <si>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</si>
  <si>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</si>
  <si>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</si>
  <si>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</si>
  <si>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</si>
  <si>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</si>
  <si>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</si>
  <si>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</si>
  <si>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</si>
  <si>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</si>
  <si>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</si>
  <si>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</si>
  <si>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</si>
  <si>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</si>
  <si>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</si>
  <si>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</si>
  <si>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</si>
  <si>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</si>
  <si>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</si>
  <si>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</si>
  <si>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</si>
  <si>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</si>
  <si>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</si>
  <si>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</si>
  <si>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</si>
  <si>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</si>
  <si>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</si>
  <si>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</si>
  <si>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</si>
  <si>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</si>
  <si>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</si>
  <si>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</si>
  <si>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</si>
  <si>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</si>
  <si>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</si>
  <si>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</si>
  <si>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</si>
  <si>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</si>
  <si>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</si>
  <si>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</si>
  <si>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</si>
  <si>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</si>
  <si>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</si>
  <si>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</si>
  <si>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</si>
  <si>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</si>
  <si>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</si>
  <si>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</si>
  <si>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</si>
  <si>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</si>
  <si>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</si>
  <si>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</si>
  <si>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</si>
  <si>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</si>
  <si>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</si>
  <si>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</si>
  <si>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</si>
  <si>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</si>
  <si>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</si>
  <si>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</si>
  <si>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</si>
  <si>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</si>
  <si>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</si>
  <si>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</si>
  <si>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</si>
  <si>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</si>
  <si>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</si>
  <si>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</si>
  <si>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</si>
  <si>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</si>
  <si>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</si>
  <si>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</si>
  <si>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</si>
  <si>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</si>
  <si>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</si>
  <si>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</si>
  <si>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</si>
  <si>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</si>
  <si>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</si>
  <si>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</si>
  <si>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</si>
  <si>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</si>
  <si>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</si>
  <si>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</si>
  <si>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</si>
  <si>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</si>
  <si>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</si>
  <si>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</si>
  <si>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</si>
  <si>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</si>
  <si>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</si>
  <si>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</si>
  <si>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</si>
  <si>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</si>
  <si>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</si>
  <si>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</si>
  <si>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</si>
  <si>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</si>
  <si>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</si>
  <si>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</si>
  <si>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</si>
  <si>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</si>
  <si>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</si>
  <si>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</si>
  <si>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</si>
  <si>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</si>
  <si>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</si>
  <si>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</si>
  <si>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</si>
  <si>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</si>
  <si>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</si>
  <si>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</si>
  <si>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</si>
  <si>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</si>
  <si>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</si>
  <si>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</si>
  <si>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</si>
  <si>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</si>
  <si>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</si>
  <si>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</si>
  <si>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</si>
  <si>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</si>
  <si>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</si>
  <si>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</si>
  <si>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</si>
  <si>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</si>
  <si>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</si>
  <si>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</si>
  <si>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</si>
  <si>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</si>
  <si>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</si>
  <si>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</si>
  <si>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</si>
  <si>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</si>
  <si>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</si>
  <si>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</si>
  <si>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</si>
  <si>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</si>
  <si>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</si>
  <si>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</si>
  <si>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</si>
  <si>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</si>
  <si>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</si>
  <si>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</si>
  <si>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</si>
  <si>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</si>
  <si>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</si>
  <si>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</si>
  <si>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</si>
  <si>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</si>
  <si>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</si>
  <si>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</si>
  <si>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</si>
  <si>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</si>
  <si>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</si>
  <si>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</si>
  <si>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</si>
  <si>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</si>
  <si>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</si>
  <si>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</si>
  <si>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</si>
  <si>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</si>
  <si>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</si>
  <si>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</si>
  <si>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</si>
  <si>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</si>
  <si>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</si>
  <si>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</si>
  <si>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</si>
  <si>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</si>
  <si>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</si>
  <si>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</si>
  <si>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</si>
  <si>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</si>
  <si>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</si>
  <si>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</si>
  <si>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</si>
  <si>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</si>
  <si>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</si>
  <si>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</si>
  <si>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</si>
  <si>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</si>
  <si>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</si>
  <si>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</si>
  <si>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</si>
  <si>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</si>
  <si>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</si>
  <si>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</si>
  <si>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</si>
  <si>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</si>
  <si>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</si>
  <si>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</si>
  <si>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</si>
  <si>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</si>
  <si>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</si>
  <si>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</si>
  <si>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</si>
  <si>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</si>
  <si>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</si>
  <si>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</si>
  <si>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</si>
  <si>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</si>
  <si>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</si>
  <si>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</si>
  <si>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</si>
  <si>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</si>
  <si>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</si>
  <si>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</si>
  <si>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</si>
  <si>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</si>
  <si>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</si>
  <si>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</si>
  <si>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</si>
  <si>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</si>
  <si>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</si>
  <si>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</si>
  <si>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</si>
  <si>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</si>
  <si>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</si>
  <si>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</si>
  <si>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</si>
  <si>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</si>
  <si>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</si>
  <si>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</si>
  <si>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</si>
  <si>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</si>
  <si>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</si>
  <si>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</si>
  <si>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</si>
  <si>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</si>
  <si>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</si>
  <si>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</si>
  <si>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</si>
  <si>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</si>
  <si>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</si>
  <si>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</si>
  <si>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</si>
  <si>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</si>
  <si>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</si>
  <si>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</si>
  <si>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</si>
  <si>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</si>
  <si>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</si>
  <si>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</si>
  <si>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</si>
  <si>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</si>
  <si>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</si>
  <si>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</si>
  <si>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</si>
  <si>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</si>
  <si>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</si>
  <si>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</si>
  <si>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</si>
  <si>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</si>
  <si>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</si>
  <si>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</si>
  <si>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</si>
  <si>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</si>
  <si>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</si>
  <si>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</si>
  <si>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</si>
  <si>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</si>
  <si>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</si>
  <si>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</si>
  <si>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</si>
  <si>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</si>
  <si>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</si>
  <si>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</si>
  <si>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</si>
  <si>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</si>
  <si>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</si>
  <si>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</si>
  <si>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</si>
  <si>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</si>
  <si>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</si>
  <si>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</si>
  <si>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</si>
  <si>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</si>
  <si>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</si>
  <si>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</si>
  <si>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</si>
  <si>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</si>
  <si>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</si>
  <si>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</si>
  <si>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</si>
  <si>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</si>
  <si>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</si>
  <si>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</si>
  <si>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</si>
  <si>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</si>
  <si>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</si>
  <si>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</si>
  <si>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</si>
  <si>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</si>
  <si>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</si>
  <si>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</si>
  <si>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</si>
  <si>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</si>
  <si>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</si>
  <si>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</si>
  <si>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</si>
  <si>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</si>
  <si>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</si>
  <si>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</si>
  <si>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</si>
  <si>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</si>
  <si>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</si>
  <si>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</si>
  <si>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</si>
  <si>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</si>
  <si>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</si>
  <si>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</si>
  <si>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</si>
  <si>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</si>
  <si>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</si>
  <si>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</si>
  <si>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</si>
  <si>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</si>
  <si>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</si>
  <si>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</si>
  <si>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</si>
  <si>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</si>
  <si>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</si>
  <si>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</si>
  <si>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</si>
  <si>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</si>
  <si>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</si>
  <si>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</si>
  <si>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</si>
  <si>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</si>
  <si>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</si>
  <si>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</si>
  <si>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</si>
  <si>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</si>
  <si>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</si>
  <si>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</si>
  <si>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</si>
  <si>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</si>
  <si>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</si>
  <si>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</si>
  <si>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</si>
  <si>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</si>
  <si>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</si>
  <si>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</si>
  <si>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</si>
  <si>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</si>
  <si>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</si>
  <si>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</si>
  <si>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</si>
  <si>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</si>
  <si>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</si>
  <si>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</si>
  <si>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</si>
  <si>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</si>
  <si>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</si>
  <si>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</si>
  <si>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</si>
  <si>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</si>
  <si>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</si>
  <si>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</si>
  <si>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</si>
  <si>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</si>
  <si>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</si>
  <si>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</si>
  <si>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</si>
  <si>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</si>
  <si>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</si>
  <si>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</si>
  <si>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</si>
  <si>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</si>
  <si>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</si>
  <si>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</si>
  <si>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</si>
  <si>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</si>
  <si>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</si>
  <si>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</si>
  <si>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</si>
  <si>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</si>
  <si>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</si>
  <si>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</si>
  <si>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</si>
  <si>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</si>
  <si>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</si>
  <si>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</si>
  <si>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</si>
  <si>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</si>
  <si>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</si>
  <si>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</si>
  <si>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</si>
  <si>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</si>
  <si>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</si>
  <si>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</si>
  <si>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</si>
  <si>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</si>
  <si>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</si>
  <si>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</si>
  <si>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</si>
  <si>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</si>
  <si>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</si>
  <si>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</si>
  <si>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</si>
  <si>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</si>
  <si>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</si>
  <si>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</si>
  <si>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</si>
  <si>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</si>
  <si>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</si>
  <si>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</si>
  <si>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</si>
  <si>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</si>
  <si>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</si>
  <si>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</si>
  <si>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</si>
  <si>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</si>
  <si>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</si>
  <si>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</si>
  <si>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</si>
  <si>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</si>
  <si>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</si>
  <si>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</si>
  <si>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</si>
  <si>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</si>
  <si>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</si>
  <si>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</si>
  <si>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</si>
  <si>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</si>
  <si>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</si>
  <si>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</si>
  <si>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</si>
  <si>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</si>
  <si>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</si>
  <si>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</si>
  <si>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</si>
  <si>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</si>
  <si>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</si>
  <si>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</si>
  <si>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</si>
  <si>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</si>
  <si>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</si>
  <si>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</si>
  <si>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</si>
  <si>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</si>
  <si>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</si>
  <si>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</si>
  <si>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</si>
  <si>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</si>
  <si>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</si>
  <si>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</si>
  <si>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</si>
  <si>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</si>
  <si>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</si>
  <si>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</si>
  <si>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</si>
  <si>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</si>
  <si>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</si>
  <si>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</si>
  <si>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</si>
  <si>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</si>
  <si>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</si>
  <si>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</si>
  <si>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</si>
  <si>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</si>
  <si>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</si>
  <si>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</si>
  <si>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</si>
  <si>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</si>
  <si>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</si>
  <si>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</si>
  <si>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</si>
  <si>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</si>
  <si>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</si>
  <si>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</si>
  <si>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</si>
  <si>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</si>
  <si>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</si>
  <si>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</si>
  <si>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</si>
  <si>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</si>
  <si>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</si>
  <si>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</si>
  <si>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</si>
  <si>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</si>
  <si>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</si>
  <si>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</si>
  <si>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</si>
  <si>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</si>
  <si>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</si>
  <si>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</si>
  <si>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</si>
  <si>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</si>
  <si>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</si>
  <si>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</si>
  <si>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</si>
  <si>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</si>
  <si>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</si>
  <si>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</si>
  <si>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</si>
  <si>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</si>
  <si>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</si>
  <si>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</si>
  <si>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</si>
  <si>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</si>
  <si>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</si>
  <si>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</si>
  <si>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</si>
  <si>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</si>
  <si>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</si>
  <si>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</si>
  <si>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</si>
  <si>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</si>
  <si>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</si>
  <si>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</si>
  <si>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</si>
  <si>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</si>
  <si>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</si>
  <si>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</si>
  <si>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</si>
  <si>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</si>
  <si>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</si>
  <si>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</si>
  <si>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</si>
  <si>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</si>
  <si>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</si>
  <si>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</si>
  <si>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</si>
  <si>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</si>
  <si>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</si>
  <si>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</si>
  <si>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</si>
  <si>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</si>
  <si>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</si>
  <si>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</si>
  <si>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</si>
  <si>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</si>
  <si>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</si>
  <si>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</si>
  <si>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</si>
  <si>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</si>
  <si>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</si>
  <si>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</si>
  <si>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</si>
  <si>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</si>
  <si>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</si>
  <si>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</si>
  <si>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</si>
  <si>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</si>
  <si>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</si>
  <si>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</si>
  <si>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</si>
  <si>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</si>
  <si>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</si>
  <si>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</si>
  <si>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</si>
  <si>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</si>
  <si>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</si>
  <si>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</si>
  <si>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</si>
  <si>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</si>
  <si>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</si>
  <si>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</si>
  <si>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</si>
  <si>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</si>
  <si>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</si>
  <si>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</si>
  <si>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</si>
  <si>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</si>
  <si>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</si>
  <si>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</si>
  <si>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</si>
  <si>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</si>
  <si>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</si>
  <si>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</si>
  <si>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</si>
  <si>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</si>
  <si>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</si>
  <si>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</si>
  <si>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</si>
  <si>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</si>
  <si>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</si>
  <si>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</si>
  <si>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</si>
  <si>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</si>
  <si>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</si>
  <si>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</si>
  <si>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</si>
  <si>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</si>
  <si>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</si>
  <si>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</si>
  <si>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</si>
  <si>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</si>
  <si>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</si>
  <si>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</si>
  <si>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</si>
  <si>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</si>
  <si>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</si>
  <si>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</si>
  <si>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</si>
  <si>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</si>
  <si>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</si>
  <si>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</si>
  <si>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</si>
  <si>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</si>
  <si>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</si>
  <si>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</si>
  <si>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</si>
  <si>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</si>
  <si>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</si>
  <si>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</si>
  <si>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</si>
  <si>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</si>
  <si>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</si>
  <si>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</si>
  <si>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</si>
  <si>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</si>
  <si>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</si>
  <si>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</si>
  <si>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</si>
  <si>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</si>
  <si>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</si>
  <si>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</si>
  <si>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</si>
  <si>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</si>
  <si>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</si>
  <si>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</si>
  <si>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</si>
  <si>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</si>
  <si>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</si>
  <si>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</si>
  <si>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</si>
  <si>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</si>
  <si>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</si>
  <si>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</si>
  <si>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</si>
  <si>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</si>
  <si>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</si>
  <si>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</si>
  <si>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</si>
  <si>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</si>
  <si>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</si>
  <si>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</si>
  <si>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</si>
  <si>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</si>
  <si>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</si>
  <si>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</si>
  <si>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</si>
  <si>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</si>
  <si>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</si>
  <si>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</si>
  <si>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</si>
  <si>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</si>
  <si>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</si>
  <si>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</si>
  <si>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</si>
  <si>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</si>
  <si>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</si>
  <si>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</si>
  <si>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</si>
  <si>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</si>
  <si>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</si>
  <si>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</si>
  <si>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</si>
  <si>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</si>
  <si>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</si>
  <si>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</si>
  <si>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</si>
  <si>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</si>
  <si>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</si>
  <si>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</si>
  <si>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</si>
  <si>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</si>
  <si>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</si>
  <si>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</si>
  <si>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</si>
  <si>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</si>
  <si>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</si>
  <si>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</si>
  <si>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</si>
  <si>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</si>
  <si>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</si>
  <si>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</si>
  <si>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</si>
  <si>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</si>
  <si>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</si>
  <si>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</si>
  <si>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</si>
  <si>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</si>
  <si>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</si>
  <si>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</si>
  <si>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</si>
  <si>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</si>
  <si>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</si>
  <si>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</si>
  <si>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</si>
  <si>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</si>
  <si>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</si>
  <si>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</si>
  <si>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</si>
  <si>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</si>
  <si>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</si>
  <si>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</si>
  <si>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</si>
  <si>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</si>
  <si>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</si>
  <si>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</si>
  <si>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</si>
  <si>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</si>
  <si>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</si>
  <si>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</si>
  <si>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</si>
  <si>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</si>
  <si>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</si>
  <si>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</si>
  <si>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</si>
  <si>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</si>
  <si>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</si>
  <si>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</si>
  <si>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</si>
  <si>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</si>
  <si>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</si>
  <si>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</si>
  <si>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</si>
  <si>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</si>
  <si>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</si>
  <si>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</si>
  <si>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</si>
  <si>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</si>
  <si>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</si>
  <si>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</si>
  <si>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</si>
  <si>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</si>
  <si>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</si>
  <si>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</si>
  <si>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</si>
  <si>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</si>
  <si>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</si>
  <si>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</si>
  <si>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</si>
  <si>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</si>
  <si>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</si>
  <si>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</si>
  <si>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</si>
  <si>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</si>
  <si>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</si>
  <si>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</si>
  <si>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</si>
  <si>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</si>
  <si>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</si>
  <si>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</si>
  <si>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</si>
  <si>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</si>
  <si>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</si>
  <si>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</si>
  <si>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</si>
  <si>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</si>
  <si>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</si>
  <si>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</si>
  <si>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</si>
  <si>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</si>
  <si>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</si>
  <si>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</si>
  <si>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</si>
  <si>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</si>
  <si>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</si>
  <si>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</si>
  <si>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</si>
  <si>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</si>
  <si>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</si>
  <si>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</si>
  <si>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</si>
  <si>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</si>
  <si>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</si>
  <si>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</si>
  <si>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</si>
  <si>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</si>
  <si>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</si>
  <si>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</si>
  <si>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</si>
  <si>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</si>
  <si>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</si>
  <si>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</si>
  <si>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</si>
  <si>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</si>
  <si>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</si>
  <si>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</si>
  <si>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</si>
  <si>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</si>
  <si>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</si>
  <si>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</si>
  <si>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</si>
  <si>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</si>
  <si>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</si>
  <si>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</si>
  <si>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</si>
  <si>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</si>
  <si>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</si>
  <si>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</si>
  <si>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</si>
  <si>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</si>
  <si>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</si>
  <si>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</si>
  <si>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</si>
  <si>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</si>
  <si>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</si>
  <si>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</si>
  <si>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</si>
  <si>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</si>
  <si>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</si>
  <si>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</si>
  <si>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</si>
  <si>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</si>
  <si>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</si>
  <si>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</si>
  <si>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</si>
  <si>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</si>
  <si>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</si>
  <si>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</si>
  <si>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</si>
  <si>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</si>
  <si>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</si>
  <si>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</si>
  <si>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</si>
  <si>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</si>
  <si>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</si>
  <si>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</si>
  <si>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</si>
  <si>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</si>
  <si>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</si>
  <si>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</si>
  <si>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</si>
  <si>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</si>
  <si>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</si>
  <si>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</si>
  <si>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</si>
  <si>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</si>
  <si>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</si>
  <si>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</si>
  <si>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</si>
  <si>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</si>
  <si>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</si>
  <si>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</si>
  <si>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</si>
  <si>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</si>
  <si>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</si>
  <si>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</si>
  <si>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</si>
  <si>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</si>
  <si>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</si>
  <si>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</si>
  <si>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</si>
  <si>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</si>
  <si>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</si>
  <si>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</si>
  <si>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</si>
  <si>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</si>
  <si>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</si>
  <si>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</si>
  <si>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</si>
  <si>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</si>
  <si>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</si>
  <si>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</si>
  <si>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</si>
  <si>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</si>
  <si>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</si>
  <si>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</si>
  <si>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</si>
  <si>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</si>
  <si>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</si>
  <si>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</si>
  <si>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</si>
  <si>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</si>
  <si>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</si>
  <si>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</si>
  <si>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</si>
  <si>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</si>
  <si>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</si>
  <si>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</si>
  <si>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</si>
  <si>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</si>
  <si>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</si>
  <si>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</si>
  <si>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</si>
  <si>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</si>
  <si>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</si>
  <si>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</si>
  <si>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</si>
  <si>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</si>
  <si>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</si>
  <si>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</si>
  <si>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</si>
  <si>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</si>
  <si>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</si>
  <si>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</si>
  <si>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</si>
  <si>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</si>
  <si>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</si>
  <si>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</si>
  <si>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</si>
  <si>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</si>
  <si>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</si>
  <si>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</si>
  <si>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</si>
  <si>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</si>
  <si>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</si>
  <si>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</si>
  <si>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</si>
  <si>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</si>
  <si>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</si>
  <si>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</si>
  <si>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</si>
  <si>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</si>
  <si>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</si>
  <si>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</si>
  <si>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</si>
  <si>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</si>
  <si>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</si>
  <si>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</si>
  <si>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</si>
  <si>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</si>
  <si>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</si>
  <si>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</si>
  <si>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</si>
  <si>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</si>
  <si>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</si>
  <si>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</si>
  <si>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</si>
  <si>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</si>
  <si>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</si>
  <si>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</si>
  <si>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</si>
  <si>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</si>
  <si>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</si>
  <si>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</si>
  <si>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</si>
  <si>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</si>
  <si>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</si>
  <si>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</si>
  <si>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</si>
  <si>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</si>
  <si>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</si>
  <si>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</si>
  <si>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</si>
  <si>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</si>
  <si>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</si>
  <si>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</si>
  <si>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</si>
  <si>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</si>
  <si>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</si>
  <si>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</si>
  <si>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</si>
  <si>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</si>
  <si>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</si>
  <si>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</si>
  <si>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</si>
  <si>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</si>
  <si>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</si>
  <si>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</si>
  <si>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</si>
  <si>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</si>
  <si>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</si>
  <si>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</si>
  <si>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</si>
  <si>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</si>
  <si>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</si>
  <si>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</si>
  <si>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</si>
  <si>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</si>
  <si>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</si>
  <si>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</si>
  <si>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</si>
  <si>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</si>
  <si>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</si>
  <si>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</si>
  <si>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</si>
  <si>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</si>
  <si>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</si>
  <si>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</si>
  <si>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</si>
  <si>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</si>
  <si>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</si>
  <si>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</si>
  <si>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</si>
  <si>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</si>
  <si>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</si>
  <si>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</si>
  <si>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</si>
  <si>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</si>
  <si>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</si>
  <si>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</si>
  <si>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</si>
  <si>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</si>
  <si>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</si>
  <si>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</si>
  <si>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</si>
  <si>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</si>
  <si>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</si>
  <si>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</si>
  <si>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</si>
  <si>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</si>
  <si>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</si>
  <si>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</si>
  <si>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</si>
  <si>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</si>
  <si>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</si>
  <si>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</si>
  <si>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</si>
  <si>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</si>
  <si>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</si>
  <si>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</si>
  <si>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</si>
  <si>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</si>
  <si>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</si>
  <si>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</si>
  <si>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</si>
  <si>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</si>
  <si>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</si>
  <si>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</si>
  <si>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</si>
  <si>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</si>
  <si>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</si>
  <si>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</si>
  <si>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</si>
  <si>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</si>
  <si>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</si>
  <si>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</si>
  <si>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</si>
  <si>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</si>
  <si>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</si>
  <si>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</si>
  <si>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</si>
  <si>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</si>
  <si>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</si>
  <si>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</si>
  <si>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</si>
  <si>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</si>
  <si>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</si>
  <si>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</si>
  <si>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</si>
  <si>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</si>
  <si>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</si>
  <si>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</si>
  <si>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</si>
  <si>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</si>
  <si>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</si>
  <si>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</si>
  <si>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</si>
  <si>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</si>
  <si>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</si>
  <si>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</si>
  <si>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</si>
  <si>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</si>
  <si>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</si>
  <si>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</si>
  <si>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</si>
  <si>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</si>
  <si>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</si>
  <si>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</si>
  <si>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</si>
  <si>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</si>
  <si>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</si>
  <si>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</si>
  <si>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</si>
  <si>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</si>
  <si>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</si>
  <si>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</si>
  <si>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</si>
  <si>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</si>
  <si>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</si>
  <si>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</si>
  <si>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</si>
  <si>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</si>
  <si>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</si>
  <si>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</si>
  <si>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</si>
  <si>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</si>
  <si>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</si>
  <si>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</si>
  <si>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</si>
  <si>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</si>
  <si>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</si>
  <si>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</si>
  <si>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</si>
  <si>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</si>
  <si>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</si>
  <si>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</si>
  <si>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</si>
  <si>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</si>
  <si>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</si>
  <si>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</si>
  <si>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</si>
  <si>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</si>
  <si>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</si>
  <si>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</si>
  <si>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</si>
  <si>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</si>
  <si>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</si>
  <si>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</si>
  <si>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</si>
  <si>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</si>
  <si>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</si>
  <si>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</si>
  <si>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</si>
  <si>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</si>
  <si>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</si>
  <si>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</si>
  <si>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</si>
  <si>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</si>
  <si>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</si>
  <si>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</si>
  <si>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</si>
  <si>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</si>
  <si>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</si>
  <si>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</si>
  <si>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</si>
  <si>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</si>
  <si>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</si>
  <si>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</si>
  <si>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</si>
  <si>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</si>
  <si>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</si>
  <si>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</si>
  <si>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</si>
  <si>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</si>
  <si>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</si>
  <si>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</si>
  <si>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</si>
  <si>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</si>
  <si>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</si>
  <si>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</si>
  <si>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</si>
  <si>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</si>
  <si>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</si>
  <si>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</si>
  <si>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</si>
  <si>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</si>
  <si>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</si>
  <si>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</si>
  <si>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</si>
  <si>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</si>
  <si>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</si>
  <si>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</si>
  <si>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</si>
  <si>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</si>
  <si>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</si>
  <si>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</si>
  <si>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</si>
  <si>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</si>
  <si>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</si>
  <si>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</si>
  <si>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</si>
  <si>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</si>
  <si>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</si>
  <si>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</si>
  <si>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</si>
  <si>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</si>
  <si>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</si>
  <si>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</si>
  <si>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</si>
  <si>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</si>
  <si>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</si>
  <si>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</si>
  <si>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</si>
  <si>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</si>
  <si>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</si>
  <si>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</si>
  <si>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</si>
  <si>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</si>
  <si>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</si>
  <si>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</si>
  <si>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</si>
  <si>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</si>
  <si>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</si>
  <si>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</si>
  <si>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</si>
  <si>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</si>
  <si>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</si>
  <si>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</si>
  <si>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</si>
  <si>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</si>
  <si>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</si>
  <si>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</si>
  <si>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</si>
  <si>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</si>
  <si>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</si>
  <si>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</si>
  <si>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</si>
  <si>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</si>
  <si>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</si>
  <si>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</si>
  <si>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</si>
  <si>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</si>
  <si>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</si>
  <si>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</si>
  <si>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</si>
  <si>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</si>
  <si>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</si>
  <si>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</si>
  <si>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</si>
  <si>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</si>
  <si>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</si>
  <si>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</si>
  <si>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</si>
  <si>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</si>
  <si>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</si>
  <si>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</si>
  <si>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</si>
  <si>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</si>
  <si>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</si>
  <si>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</si>
  <si>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</si>
  <si>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</si>
  <si>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</si>
  <si>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</si>
  <si>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</si>
  <si>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</si>
  <si>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</si>
  <si>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</si>
  <si>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</si>
  <si>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</si>
  <si>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</si>
  <si>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</si>
  <si>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</si>
  <si>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</si>
  <si>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</si>
  <si>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</si>
  <si>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</si>
  <si>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</si>
  <si>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</si>
  <si>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</si>
  <si>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</si>
  <si>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</si>
  <si>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</si>
  <si>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</si>
  <si>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</si>
  <si>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</si>
  <si>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</si>
  <si>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</si>
  <si>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</si>
  <si>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</si>
  <si>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</si>
  <si>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</si>
  <si>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</si>
  <si>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</si>
  <si>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</si>
  <si>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</si>
  <si>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</si>
  <si>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</si>
  <si>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</si>
  <si>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</si>
  <si>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</si>
  <si>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</si>
  <si>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</si>
  <si>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</si>
  <si>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</si>
  <si>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</si>
  <si>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</si>
  <si>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</si>
  <si>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</si>
  <si>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</si>
  <si>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</si>
  <si>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</si>
  <si>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</si>
  <si>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</si>
  <si>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</si>
  <si>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</si>
  <si>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</si>
  <si>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</si>
  <si>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</si>
  <si>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</si>
  <si>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</si>
  <si>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</si>
  <si>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</si>
  <si>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</si>
  <si>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</si>
  <si>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</si>
  <si>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</si>
  <si>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</si>
  <si>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</si>
  <si>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</si>
  <si>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</si>
  <si>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</si>
  <si>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</si>
  <si>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</si>
  <si>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</si>
  <si>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</si>
  <si>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</si>
  <si>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</si>
  <si>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</si>
  <si>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</si>
  <si>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</si>
  <si>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</si>
  <si>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</si>
  <si>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</si>
  <si>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</si>
  <si>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</si>
  <si>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</si>
  <si>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</si>
  <si>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</si>
  <si>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</si>
  <si>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</si>
  <si>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</si>
  <si>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</si>
  <si>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</si>
  <si>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</si>
  <si>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</si>
  <si>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</si>
  <si>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</si>
  <si>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</si>
  <si>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</si>
  <si>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</si>
  <si>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</si>
  <si>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</si>
  <si>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</si>
  <si>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</si>
  <si>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</si>
  <si>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</si>
  <si>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</si>
  <si>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</si>
  <si>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</si>
  <si>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</si>
  <si>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</si>
  <si>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</si>
  <si>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</si>
  <si>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</si>
  <si>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</si>
  <si>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</si>
  <si>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</si>
  <si>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</si>
  <si>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</si>
  <si>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</si>
  <si>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</si>
  <si>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</si>
  <si>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</si>
  <si>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</si>
  <si>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</si>
  <si>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</si>
  <si>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</si>
  <si>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</si>
  <si>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</si>
  <si>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</si>
  <si>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</si>
  <si>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</si>
  <si>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</si>
  <si>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</si>
  <si>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</si>
  <si>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</si>
  <si>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</si>
  <si>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</si>
  <si>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</si>
  <si>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</si>
  <si>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</si>
  <si>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</si>
  <si>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</si>
  <si>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</si>
  <si>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</si>
  <si>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</si>
  <si>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</si>
  <si>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</si>
  <si>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</si>
  <si>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</si>
  <si>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</si>
  <si>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</si>
  <si>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</si>
  <si>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</si>
  <si>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</si>
  <si>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</si>
  <si>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</si>
  <si>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</si>
  <si>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</si>
  <si>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</si>
  <si>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</si>
  <si>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</si>
  <si>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</si>
  <si>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</si>
  <si>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</si>
  <si>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</si>
  <si>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</si>
  <si>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</si>
  <si>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</si>
  <si>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</si>
  <si>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</si>
  <si>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</si>
  <si>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</si>
  <si>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</si>
  <si>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</si>
  <si>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</si>
  <si>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</si>
  <si>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</si>
  <si>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</si>
  <si>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</si>
  <si>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</si>
  <si>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</si>
  <si>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</si>
  <si>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</si>
  <si>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</si>
  <si>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</si>
  <si>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</si>
  <si>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</si>
  <si>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</si>
  <si>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</si>
  <si>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</si>
  <si>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</si>
  <si>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</si>
  <si>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</si>
  <si>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</si>
  <si>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</si>
  <si>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</si>
  <si>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</si>
  <si>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</si>
  <si>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</si>
  <si>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</si>
  <si>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</si>
  <si>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</si>
  <si>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</si>
  <si>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</si>
  <si>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</si>
  <si>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</si>
  <si>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</si>
  <si>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</si>
  <si>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</si>
  <si>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</si>
  <si>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</si>
  <si>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</si>
  <si>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</si>
  <si>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</si>
  <si>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</si>
  <si>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</si>
  <si>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</si>
  <si>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</si>
  <si>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</si>
  <si>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</si>
  <si>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</si>
  <si>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</si>
  <si>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</si>
  <si>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</si>
  <si>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</si>
  <si>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</si>
  <si>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</si>
  <si>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</si>
  <si>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</si>
  <si>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</si>
  <si>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</si>
  <si>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</si>
  <si>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</si>
  <si>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</si>
  <si>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</si>
  <si>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</si>
  <si>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</si>
  <si>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</si>
  <si>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</si>
  <si>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</si>
  <si>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</si>
  <si>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</si>
  <si>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</si>
  <si>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</si>
  <si>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</si>
  <si>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</si>
  <si>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</si>
  <si>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</si>
  <si>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</si>
  <si>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</si>
  <si>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</si>
  <si>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</si>
  <si>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</si>
  <si>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</si>
  <si>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</si>
  <si>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</si>
  <si>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</si>
  <si>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</si>
  <si>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</si>
  <si>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</si>
  <si>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</si>
  <si>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</si>
  <si>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</si>
  <si>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</si>
  <si>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</si>
  <si>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</si>
  <si>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</si>
  <si>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</si>
  <si>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</si>
  <si>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</si>
  <si>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</si>
  <si>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</si>
  <si>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</si>
  <si>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</si>
  <si>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</si>
  <si>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</si>
  <si>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</si>
  <si>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</si>
  <si>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</si>
  <si>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</si>
  <si>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</si>
  <si>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</si>
  <si>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</si>
  <si>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</si>
  <si>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</si>
  <si>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</si>
  <si>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</si>
  <si>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</si>
  <si>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</si>
  <si>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</si>
  <si>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</si>
  <si>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</si>
  <si>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</si>
  <si>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</si>
  <si>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</si>
  <si>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</si>
  <si>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</si>
  <si>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</si>
  <si>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</si>
  <si>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</si>
  <si>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</si>
  <si>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</si>
  <si>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</si>
  <si>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</si>
  <si>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</si>
  <si>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</si>
  <si>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</si>
  <si>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</si>
  <si>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</si>
  <si>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</si>
  <si>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</si>
  <si>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</si>
  <si>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</si>
  <si>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</si>
  <si>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</si>
  <si>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</si>
  <si>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</si>
  <si>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</si>
  <si>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</si>
  <si>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</si>
  <si>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</si>
  <si>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</si>
  <si>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</si>
  <si>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</si>
  <si>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</si>
  <si>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</si>
  <si>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</si>
  <si>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</si>
  <si>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</si>
  <si>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</si>
  <si>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</si>
  <si>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</si>
  <si>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</si>
  <si>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</si>
  <si>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</si>
  <si>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</si>
  <si>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</si>
  <si>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</si>
  <si>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</si>
  <si>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</si>
  <si>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</si>
  <si>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</si>
  <si>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</si>
  <si>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</si>
  <si>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</si>
  <si>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</si>
  <si>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</si>
  <si>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</si>
  <si>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</si>
  <si>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</si>
  <si>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</si>
  <si>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</si>
  <si>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</si>
  <si>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</si>
  <si>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</si>
  <si>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</si>
  <si>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</si>
  <si>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</si>
  <si>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</si>
  <si>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</si>
  <si>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</si>
  <si>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</si>
  <si>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</si>
  <si>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</si>
  <si>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</si>
  <si>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</si>
  <si>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</si>
  <si>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</si>
  <si>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</si>
  <si>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</si>
  <si>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</si>
  <si>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</si>
  <si>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</si>
  <si>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</si>
  <si>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</si>
  <si>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</si>
  <si>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</si>
  <si>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</si>
  <si>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</si>
  <si>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</si>
  <si>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</si>
  <si>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</si>
  <si>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</si>
  <si>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</si>
  <si>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</si>
  <si>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</si>
  <si>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</si>
  <si>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</si>
  <si>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</si>
  <si>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</si>
  <si>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</si>
  <si>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</si>
  <si>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</si>
  <si>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</si>
  <si>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</si>
  <si>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</si>
  <si>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</si>
  <si>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</si>
  <si>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</si>
  <si>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</si>
  <si>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</si>
  <si>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</si>
  <si>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</si>
  <si>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</si>
  <si>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</si>
  <si>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</si>
  <si>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</si>
  <si>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</si>
  <si>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</si>
  <si>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</si>
  <si>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</si>
  <si>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</si>
  <si>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</si>
  <si>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</si>
  <si>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</si>
  <si>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</si>
  <si>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</si>
  <si>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</si>
  <si>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</si>
  <si>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</si>
  <si>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</si>
  <si>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</si>
  <si>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</si>
  <si>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</si>
  <si>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</si>
  <si>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</si>
  <si>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</si>
  <si>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</si>
  <si>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</si>
  <si>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</si>
  <si>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</si>
  <si>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</si>
  <si>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</si>
  <si>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</si>
  <si>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</si>
  <si>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</si>
  <si>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</si>
  <si>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</si>
  <si>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</si>
  <si>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</si>
  <si>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</si>
  <si>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</si>
  <si>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</si>
  <si>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</si>
  <si>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</si>
  <si>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</si>
  <si>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</si>
  <si>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</si>
  <si>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</si>
  <si>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</si>
  <si>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</si>
  <si>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</si>
  <si>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</si>
  <si>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</si>
  <si>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</si>
  <si>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</si>
  <si>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</si>
  <si>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</si>
  <si>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</si>
  <si>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</si>
  <si>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</si>
  <si>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</si>
  <si>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</si>
  <si>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</si>
  <si>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</si>
  <si>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</si>
  <si>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</si>
  <si>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</si>
  <si>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</si>
  <si>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</si>
  <si>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</si>
  <si>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</si>
  <si>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</si>
  <si>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</si>
  <si>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</si>
  <si>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</si>
  <si>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</si>
  <si>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</si>
  <si>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</si>
  <si>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</si>
  <si>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</si>
  <si>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</si>
  <si>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</si>
  <si>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</si>
  <si>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</si>
  <si>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</si>
  <si>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</si>
  <si>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</si>
  <si>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</si>
  <si>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</si>
  <si>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</si>
  <si>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</si>
  <si>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</si>
  <si>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</si>
  <si>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</si>
  <si>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</si>
  <si>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</si>
  <si>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</si>
  <si>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</si>
  <si>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</si>
  <si>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</si>
  <si>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</si>
  <si>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</si>
  <si>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</si>
  <si>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</si>
  <si>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</si>
  <si>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</si>
  <si>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</si>
  <si>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</si>
  <si>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</si>
  <si>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</si>
  <si>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</si>
  <si>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</si>
  <si>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</si>
  <si>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</si>
  <si>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</si>
  <si>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</si>
  <si>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</si>
  <si>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</si>
  <si>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</si>
  <si>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</si>
  <si>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</si>
  <si>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</si>
  <si>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</si>
  <si>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</si>
  <si>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</si>
  <si>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</si>
  <si>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</si>
  <si>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</si>
  <si>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</si>
  <si>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</si>
  <si>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</si>
  <si>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</si>
  <si>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</si>
  <si>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</si>
  <si>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</si>
  <si>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</si>
  <si>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</si>
  <si>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</si>
  <si>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</si>
  <si>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</si>
  <si>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</si>
  <si>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</si>
  <si>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</si>
  <si>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</si>
  <si>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</si>
  <si>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</si>
  <si>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</si>
  <si>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</si>
  <si>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</si>
  <si>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</si>
  <si>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</si>
  <si>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</si>
  <si>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</si>
  <si>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</si>
  <si>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</si>
  <si>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</si>
  <si>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</si>
  <si>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</si>
  <si>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</si>
  <si>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</si>
  <si>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</si>
  <si>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</si>
  <si>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</si>
  <si>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</si>
  <si>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</si>
  <si>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</si>
  <si>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</si>
  <si>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</si>
  <si>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</si>
  <si>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</si>
  <si>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</si>
  <si>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</si>
  <si>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</si>
  <si>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</si>
  <si>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</si>
  <si>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</si>
  <si>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</si>
  <si>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</si>
  <si>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</si>
  <si>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</si>
  <si>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</si>
  <si>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</si>
  <si>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</si>
  <si>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</si>
  <si>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</si>
  <si>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</si>
  <si>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</si>
  <si>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</si>
  <si>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</si>
  <si>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</si>
  <si>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</si>
  <si>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</si>
  <si>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</si>
  <si>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</si>
  <si>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</si>
  <si>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</si>
  <si>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</si>
  <si>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</si>
  <si>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</si>
  <si>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</si>
  <si>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</si>
  <si>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</si>
  <si>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</si>
  <si>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</si>
  <si>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</si>
  <si>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</si>
  <si>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</si>
  <si>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</si>
  <si>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</si>
  <si>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</si>
  <si>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</si>
  <si>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</si>
  <si>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</si>
  <si>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</si>
  <si>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</si>
  <si>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</si>
  <si>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</si>
  <si>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</si>
  <si>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</si>
  <si>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</si>
  <si>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</si>
  <si>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</si>
  <si>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</si>
  <si>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</si>
  <si>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</si>
  <si>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</si>
  <si>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</si>
  <si>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</si>
  <si>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</si>
  <si>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</si>
  <si>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</si>
  <si>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</si>
  <si>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</si>
  <si>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</si>
  <si>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</si>
  <si>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</si>
  <si>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</si>
  <si>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</si>
  <si>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</si>
  <si>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</si>
  <si>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</si>
  <si>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</si>
  <si>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</si>
  <si>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</si>
  <si>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</si>
  <si>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</si>
  <si>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</si>
  <si>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</si>
  <si>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</si>
  <si>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</si>
  <si>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</si>
  <si>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</si>
  <si>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</si>
  <si>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</si>
  <si>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</si>
  <si>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</si>
  <si>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</si>
  <si>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</si>
  <si>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</si>
  <si>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</si>
  <si>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</si>
  <si>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</si>
  <si>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</si>
  <si>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</si>
  <si>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</si>
  <si>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</si>
  <si>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</si>
  <si>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</si>
  <si>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</si>
  <si>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</si>
  <si>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</si>
  <si>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</si>
  <si>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</si>
  <si>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</si>
  <si>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</si>
  <si>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</si>
  <si>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</si>
  <si>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</si>
  <si>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</si>
  <si>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</si>
  <si>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</si>
  <si>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</si>
  <si>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</si>
  <si>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</si>
  <si>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</si>
  <si>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</si>
  <si>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</si>
  <si>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</si>
  <si>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</si>
  <si>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</si>
  <si>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</si>
  <si>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</si>
  <si>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</si>
  <si>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</si>
  <si>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</si>
  <si>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</si>
  <si>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</si>
  <si>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</si>
  <si>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</si>
  <si>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</si>
  <si>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</si>
  <si>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</si>
  <si>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</si>
  <si>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</si>
  <si>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</si>
  <si>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</si>
  <si>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</si>
  <si>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</si>
  <si>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</si>
  <si>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</si>
  <si>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</si>
  <si>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</si>
  <si>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</si>
  <si>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</si>
  <si>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</si>
  <si>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</si>
  <si>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</si>
  <si>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</si>
  <si>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</si>
  <si>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</si>
  <si>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</si>
  <si>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</si>
  <si>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</si>
  <si>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</si>
  <si>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</si>
  <si>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</si>
  <si>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</si>
  <si>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</si>
  <si>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</si>
  <si>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</si>
  <si>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</si>
  <si>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</si>
  <si>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</si>
  <si>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</si>
  <si>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</si>
  <si>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</si>
  <si>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</si>
  <si>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</si>
  <si>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</si>
  <si>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</si>
  <si>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</si>
  <si>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</si>
  <si>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</si>
  <si>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</si>
  <si>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</si>
  <si>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</si>
  <si>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</si>
  <si>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</si>
  <si>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</si>
  <si>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</si>
  <si>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</si>
  <si>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</si>
  <si>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</si>
  <si>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</si>
  <si>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</si>
  <si>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</si>
  <si>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</si>
  <si>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</si>
  <si>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</si>
  <si>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</si>
  <si>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</si>
  <si>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</si>
  <si>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</si>
  <si>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</si>
  <si>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</si>
  <si>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</si>
  <si>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</si>
  <si>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</si>
  <si>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</si>
  <si>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</si>
  <si>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</si>
  <si>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</si>
  <si>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</si>
  <si>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</si>
  <si>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</si>
  <si>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</si>
  <si>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</si>
  <si>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</si>
  <si>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</si>
  <si>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</si>
  <si>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</si>
  <si>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</si>
  <si>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</si>
  <si>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</si>
  <si>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</si>
  <si>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</si>
  <si>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</si>
  <si>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</si>
  <si>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</si>
  <si>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</si>
  <si>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</si>
  <si>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</si>
  <si>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</si>
  <si>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</si>
  <si>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</si>
  <si>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</si>
  <si>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</si>
  <si>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</si>
  <si>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</si>
  <si>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</si>
  <si>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</si>
  <si>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</si>
  <si>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</si>
  <si>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</si>
  <si>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</si>
  <si>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</si>
  <si>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</si>
  <si>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</si>
  <si>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</si>
  <si>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</si>
  <si>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</si>
  <si>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</si>
  <si>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</si>
  <si>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</si>
  <si>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</si>
  <si>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</si>
  <si>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</si>
  <si>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</si>
  <si>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</si>
  <si>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</si>
  <si>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</si>
  <si>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</si>
  <si>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</si>
  <si>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</si>
  <si>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</si>
  <si>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</si>
  <si>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</si>
  <si>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</si>
  <si>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</si>
  <si>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</si>
  <si>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</si>
  <si>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</si>
  <si>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</si>
  <si>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</si>
  <si>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</si>
  <si>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</si>
  <si>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</si>
  <si>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</si>
  <si>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</si>
  <si>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</si>
  <si>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</si>
  <si>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</si>
  <si>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</si>
  <si>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</si>
  <si>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</si>
  <si>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</si>
  <si>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</si>
  <si>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</si>
  <si>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</si>
  <si>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</si>
  <si>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</si>
  <si>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</si>
  <si>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</si>
  <si>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</si>
  <si>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</si>
  <si>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</si>
  <si>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</si>
  <si>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</si>
  <si>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</si>
  <si>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</si>
  <si>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</si>
  <si>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</si>
  <si>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</si>
  <si>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</si>
  <si>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</si>
  <si>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</si>
  <si>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</si>
  <si>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</si>
  <si>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</si>
  <si>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</si>
  <si>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</si>
  <si>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</si>
  <si>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</si>
  <si>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</si>
  <si>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</si>
  <si>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</si>
  <si>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</si>
  <si>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</si>
  <si>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</si>
  <si>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</si>
  <si>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</si>
  <si>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</si>
  <si>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</si>
  <si>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</si>
  <si>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</si>
  <si>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</si>
  <si>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</si>
  <si>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</si>
  <si>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</si>
  <si>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</si>
  <si>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</si>
  <si>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</si>
  <si>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</si>
  <si>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</si>
  <si>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</si>
  <si>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</si>
  <si>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</si>
  <si>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</si>
  <si>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</si>
  <si>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</si>
  <si>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</si>
  <si>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</si>
  <si>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</si>
  <si>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</si>
  <si>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</si>
  <si>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</si>
  <si>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</si>
  <si>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</si>
  <si>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</si>
  <si>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</si>
  <si>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</si>
  <si>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</si>
  <si>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</si>
  <si>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</si>
  <si>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</si>
  <si>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</si>
  <si>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</si>
  <si>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</si>
  <si>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</si>
  <si>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</si>
  <si>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</si>
  <si>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</si>
  <si>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</si>
  <si>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</si>
  <si>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</si>
  <si>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</si>
  <si>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</si>
  <si>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</si>
  <si>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</si>
  <si>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</si>
  <si>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</si>
  <si>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</si>
  <si>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</si>
  <si>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</si>
  <si>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</si>
  <si>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</si>
  <si>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</si>
  <si>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</si>
  <si>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</si>
  <si>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</si>
  <si>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</si>
  <si>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</si>
  <si>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</si>
  <si>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</si>
  <si>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</si>
  <si>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</si>
  <si>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</si>
  <si>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</si>
  <si>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</si>
  <si>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</si>
  <si>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</si>
  <si>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</si>
  <si>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</si>
  <si>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</si>
  <si>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</si>
  <si>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</si>
  <si>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</si>
  <si>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</si>
  <si>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</si>
  <si>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</si>
  <si>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</si>
  <si>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</si>
  <si>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</si>
  <si>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</si>
  <si>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</si>
  <si>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</si>
  <si>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</si>
  <si>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</si>
  <si>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</si>
  <si>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</si>
  <si>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</si>
  <si>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</si>
  <si>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</si>
  <si>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</si>
  <si>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</si>
  <si>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</si>
  <si>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</si>
  <si>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</si>
  <si>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</si>
  <si>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</si>
  <si>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</si>
  <si>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</si>
  <si>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</si>
  <si>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</si>
  <si>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</si>
  <si>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</si>
  <si>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</si>
  <si>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</si>
  <si>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</si>
  <si>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</si>
  <si>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</si>
  <si>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</si>
  <si>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</si>
  <si>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</si>
  <si>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</si>
  <si>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</si>
  <si>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</si>
  <si>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</si>
  <si>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</si>
  <si>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</si>
  <si>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</si>
  <si>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</si>
  <si>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</si>
  <si>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</si>
  <si>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</si>
  <si>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</si>
  <si>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</si>
  <si>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</si>
  <si>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</si>
  <si>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</si>
  <si>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</si>
  <si>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</si>
  <si>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</si>
  <si>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</si>
  <si>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</si>
  <si>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</si>
  <si>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</si>
  <si>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</si>
  <si>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</si>
  <si>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</si>
  <si>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</si>
  <si>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</si>
  <si>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</si>
  <si>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</si>
  <si>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</si>
  <si>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</si>
  <si>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</si>
  <si>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</si>
  <si>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</si>
  <si>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</si>
  <si>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</si>
  <si>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</si>
  <si>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</si>
  <si>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</si>
  <si>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</si>
  <si>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</si>
  <si>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</si>
  <si>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</si>
  <si>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</si>
  <si>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</si>
  <si>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</si>
  <si>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</si>
  <si>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</si>
  <si>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</si>
  <si>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</si>
  <si>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</si>
  <si>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</si>
  <si>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</si>
  <si>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</si>
  <si>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</si>
  <si>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</si>
  <si>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</si>
  <si>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</si>
  <si>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</si>
  <si>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</si>
  <si>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</si>
  <si>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</si>
  <si>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</si>
  <si>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</si>
  <si>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</si>
  <si>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</si>
  <si>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</si>
  <si>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</si>
  <si>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</si>
  <si>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</si>
  <si>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</si>
  <si>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</si>
  <si>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</si>
  <si>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</si>
  <si>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</si>
  <si>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</si>
  <si>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</si>
  <si>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</si>
  <si>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</si>
  <si>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</si>
  <si>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</si>
  <si>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</si>
  <si>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</si>
  <si>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</si>
  <si>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</si>
  <si>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</si>
  <si>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</si>
  <si>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</si>
  <si>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</si>
  <si>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</si>
  <si>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</si>
  <si>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</si>
  <si>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</si>
  <si>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</si>
  <si>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</si>
  <si>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</si>
  <si>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</si>
  <si>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</si>
  <si>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</si>
  <si>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</si>
  <si>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</si>
  <si>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</si>
  <si>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</si>
  <si>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</si>
  <si>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</si>
  <si>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</si>
  <si>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</si>
  <si>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</si>
  <si>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</si>
  <si>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</si>
  <si>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</si>
  <si>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</si>
  <si>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</si>
  <si>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</si>
  <si>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</si>
  <si>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</si>
  <si>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</si>
  <si>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</si>
  <si>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</si>
  <si>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</si>
  <si>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</si>
  <si>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</si>
  <si>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</si>
  <si>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</si>
  <si>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</si>
  <si>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</si>
  <si>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</si>
  <si>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</si>
  <si>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</si>
  <si>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</si>
  <si>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</si>
  <si>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</si>
  <si>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</si>
  <si>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</si>
  <si>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</si>
  <si>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</si>
  <si>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</si>
  <si>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</si>
  <si>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</si>
  <si>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</si>
  <si>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</si>
  <si>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</si>
  <si>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</si>
  <si>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</si>
  <si>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</si>
  <si>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</si>
  <si>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</si>
  <si>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</si>
  <si>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</si>
  <si>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</si>
  <si>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</si>
  <si>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</si>
  <si>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</si>
  <si>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</si>
  <si>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</si>
  <si>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</si>
  <si>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</si>
  <si>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</si>
  <si>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</si>
  <si>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</si>
  <si>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</si>
  <si>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</si>
  <si>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</si>
  <si>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</si>
  <si>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</si>
  <si>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</si>
  <si>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</si>
  <si>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</si>
  <si>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</si>
  <si>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</si>
  <si>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</si>
  <si>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</si>
  <si>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</si>
  <si>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</si>
  <si>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</si>
  <si>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</si>
  <si>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</si>
  <si>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</si>
  <si>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</si>
  <si>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</si>
  <si>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</si>
  <si>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</si>
  <si>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</si>
  <si>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</si>
  <si>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</si>
  <si>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</si>
  <si>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</si>
  <si>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</si>
  <si>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</si>
  <si>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</si>
  <si>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</si>
  <si>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</si>
  <si>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</si>
  <si>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</si>
  <si>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</si>
  <si>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</si>
  <si>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</si>
  <si>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</si>
  <si>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</si>
  <si>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</si>
  <si>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</si>
  <si>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</si>
  <si>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</si>
  <si>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</si>
  <si>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</si>
  <si>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</si>
  <si>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</si>
  <si>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</si>
  <si>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</si>
  <si>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</si>
  <si>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</si>
  <si>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</si>
  <si>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</si>
  <si>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</si>
  <si>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</si>
  <si>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</si>
  <si>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</si>
  <si>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</si>
  <si>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</si>
  <si>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</si>
  <si>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</si>
  <si>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</si>
  <si>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</si>
  <si>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</si>
  <si>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</si>
  <si>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</si>
  <si>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</si>
  <si>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</si>
  <si>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</si>
  <si>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</si>
  <si>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</si>
  <si>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</si>
  <si>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</si>
  <si>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</si>
  <si>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</si>
  <si>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</si>
  <si>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</si>
  <si>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</si>
  <si>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</si>
  <si>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</si>
  <si>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</si>
  <si>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</si>
  <si>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</si>
  <si>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</si>
  <si>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</si>
  <si>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</si>
  <si>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</si>
  <si>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</si>
  <si>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</si>
  <si>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</si>
  <si>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</si>
  <si>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</si>
  <si>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</si>
  <si>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</si>
  <si>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</si>
  <si>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</si>
  <si>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</si>
  <si>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</si>
  <si>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</si>
  <si>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</si>
  <si>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</si>
  <si>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</si>
  <si>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</si>
  <si>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</si>
  <si>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</si>
  <si>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</si>
  <si>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</si>
  <si>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</si>
  <si>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</si>
  <si>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</si>
  <si>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</si>
  <si>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</si>
  <si>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</si>
  <si>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</si>
  <si>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</si>
  <si>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</si>
  <si>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</si>
  <si>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</si>
  <si>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</si>
  <si>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</si>
  <si>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</si>
  <si>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</si>
  <si>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</si>
  <si>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</si>
  <si>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</si>
  <si>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</si>
  <si>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</si>
  <si>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</si>
  <si>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</si>
  <si>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</si>
  <si>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</si>
  <si>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</si>
  <si>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</si>
  <si>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</si>
  <si>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</si>
  <si>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</si>
  <si>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</si>
  <si>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</si>
  <si>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</si>
  <si>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</si>
  <si>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</si>
  <si>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</si>
  <si>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</si>
  <si>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</si>
  <si>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</si>
  <si>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</si>
  <si>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</si>
  <si>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</si>
  <si>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</si>
  <si>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</si>
  <si>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</si>
  <si>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</si>
  <si>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</si>
  <si>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</si>
  <si>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</si>
  <si>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</si>
  <si>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</si>
  <si>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</si>
  <si>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</si>
  <si>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</si>
  <si>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</si>
  <si>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</si>
  <si>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</si>
  <si>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</si>
  <si>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</si>
  <si>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</si>
  <si>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</si>
  <si>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</si>
  <si>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</si>
  <si>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</si>
  <si>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</si>
  <si>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</si>
  <si>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</si>
  <si>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</si>
  <si>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</si>
  <si>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</si>
  <si>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</si>
  <si>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</si>
  <si>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</si>
  <si>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</si>
  <si>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</si>
  <si>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</si>
  <si>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</si>
  <si>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</si>
  <si>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</si>
  <si>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</si>
  <si>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</si>
  <si>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</si>
  <si>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</si>
  <si>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</si>
  <si>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</si>
  <si>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</si>
  <si>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</si>
  <si>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</si>
  <si>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</si>
  <si>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</si>
  <si>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</si>
  <si>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</si>
  <si>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</si>
  <si>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</si>
  <si>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</si>
  <si>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</si>
  <si>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</si>
  <si>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</si>
  <si>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</si>
  <si>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</si>
  <si>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</si>
  <si>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</si>
  <si>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</si>
  <si>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</si>
  <si>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</si>
  <si>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</si>
  <si>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</si>
  <si>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</si>
  <si>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</si>
  <si>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</si>
  <si>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</si>
  <si>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</si>
  <si>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</si>
  <si>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</si>
  <si>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</si>
  <si>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</si>
  <si>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</si>
  <si>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</si>
  <si>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</si>
  <si>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</si>
  <si>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</si>
  <si>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</si>
  <si>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</si>
  <si>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</si>
  <si>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</si>
  <si>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</si>
  <si>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</si>
  <si>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</si>
  <si>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</si>
  <si>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</si>
  <si>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</si>
  <si>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</si>
  <si>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</si>
  <si>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</si>
  <si>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</si>
  <si>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</si>
  <si>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</si>
  <si>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</si>
  <si>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</si>
  <si>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</si>
  <si>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</si>
  <si>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</si>
  <si>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</si>
  <si>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</si>
  <si>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</si>
  <si>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</si>
  <si>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</si>
  <si>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</si>
  <si>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</si>
  <si>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</si>
  <si>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</si>
  <si>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</si>
  <si>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</si>
  <si>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</si>
  <si>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</si>
  <si>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</si>
  <si>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</si>
  <si>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</si>
  <si>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</si>
  <si>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</si>
  <si>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</si>
  <si>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</si>
  <si>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</si>
  <si>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</si>
  <si>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</si>
  <si>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</si>
  <si>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</si>
  <si>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</si>
  <si>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</si>
  <si>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</si>
  <si>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</si>
  <si>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</si>
  <si>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</si>
  <si>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</si>
  <si>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</si>
  <si>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</si>
  <si>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</si>
  <si>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</si>
  <si>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</si>
  <si>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</si>
  <si>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</si>
  <si>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</si>
  <si>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</si>
  <si>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</si>
  <si>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</si>
  <si>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</si>
  <si>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</si>
  <si>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</si>
  <si>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</si>
  <si>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</si>
  <si>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</si>
  <si>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</si>
  <si>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</si>
  <si>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</si>
  <si>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</si>
  <si>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</si>
  <si>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</si>
  <si>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</si>
  <si>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</si>
  <si>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</si>
  <si>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</si>
  <si>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</si>
  <si>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</si>
  <si>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</si>
  <si>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</si>
  <si>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</si>
  <si>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</si>
  <si>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</si>
  <si>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</si>
  <si>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</si>
  <si>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</si>
  <si>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</si>
  <si>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</si>
  <si>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</si>
  <si>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</si>
  <si>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</si>
  <si>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</si>
  <si>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</si>
  <si>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</si>
  <si>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</si>
  <si>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</si>
  <si>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</si>
  <si>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</si>
  <si>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</si>
  <si>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</si>
  <si>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</si>
  <si>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</si>
  <si>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</si>
  <si>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</si>
  <si>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</si>
  <si>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</si>
  <si>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</si>
  <si>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</si>
  <si>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</si>
  <si>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</si>
  <si>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</si>
  <si>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</si>
  <si>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</si>
  <si>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</si>
  <si>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</si>
  <si>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</si>
  <si>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</si>
  <si>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</si>
  <si>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</si>
  <si>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</si>
  <si>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</si>
  <si>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</si>
  <si>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</si>
  <si>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</si>
  <si>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</si>
  <si>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</si>
  <si>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</si>
  <si>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</si>
  <si>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</si>
  <si>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</si>
  <si>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</si>
  <si>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</si>
  <si>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</si>
  <si>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</si>
  <si>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</si>
  <si>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</si>
  <si>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</si>
  <si>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</si>
  <si>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</si>
  <si>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</si>
  <si>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</si>
  <si>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</si>
  <si>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</si>
  <si>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</si>
  <si>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</si>
  <si>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</si>
  <si>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</si>
  <si>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</si>
  <si>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</si>
  <si>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</si>
  <si>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</si>
  <si>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</si>
  <si>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</si>
  <si>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</si>
  <si>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</si>
  <si>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</si>
  <si>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</si>
  <si>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</si>
  <si>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</si>
  <si>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</si>
  <si>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</si>
  <si>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</si>
  <si>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</si>
  <si>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</si>
  <si>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</si>
  <si>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</si>
  <si>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</si>
  <si>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</si>
  <si>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</si>
  <si>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</si>
  <si>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</si>
  <si>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</si>
  <si>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</si>
  <si>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</si>
  <si>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</si>
  <si>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</si>
  <si>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</si>
  <si>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</si>
  <si>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</si>
  <si>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</si>
  <si>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</si>
  <si>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</si>
  <si>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</si>
  <si>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</si>
  <si>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</si>
  <si>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</si>
  <si>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</si>
  <si>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</si>
  <si>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</si>
  <si>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</si>
  <si>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</si>
  <si>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</si>
  <si>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</si>
  <si>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</si>
  <si>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</si>
  <si>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</si>
  <si>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</si>
  <si>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</si>
  <si>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</si>
  <si>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</si>
  <si>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</si>
  <si>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</si>
  <si>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</si>
  <si>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</si>
  <si>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</si>
  <si>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</si>
  <si>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</si>
  <si>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</si>
  <si>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</si>
  <si>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</si>
  <si>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</si>
  <si>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</si>
  <si>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</si>
  <si>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</si>
  <si>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</si>
  <si>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</si>
  <si>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</si>
  <si>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</si>
  <si>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</si>
  <si>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</si>
  <si>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</si>
  <si>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</si>
  <si>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</si>
  <si>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</si>
  <si>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</si>
  <si>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</si>
  <si>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</si>
  <si>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</si>
  <si>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</si>
  <si>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</si>
  <si>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</si>
  <si>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</si>
  <si>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</si>
  <si>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</si>
  <si>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</si>
  <si>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</si>
  <si>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</si>
  <si>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</si>
  <si>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</si>
  <si>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</si>
  <si>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</si>
  <si>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</si>
  <si>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</si>
  <si>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</si>
  <si>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</si>
  <si>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</si>
  <si>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</si>
  <si>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</si>
  <si>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</si>
  <si>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</si>
  <si>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</si>
  <si>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</si>
  <si>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</si>
  <si>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</si>
  <si>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</si>
  <si>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</si>
  <si>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</si>
  <si>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</si>
  <si>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</si>
  <si>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</si>
  <si>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</si>
  <si>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</si>
  <si>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</si>
  <si>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</si>
  <si>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</si>
  <si>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</si>
  <si>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</si>
  <si>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</si>
  <si>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</si>
  <si>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</si>
  <si>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</si>
  <si>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</si>
  <si>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</si>
  <si>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</si>
  <si>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</si>
  <si>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</si>
  <si>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</si>
  <si>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</si>
  <si>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</si>
  <si>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</si>
  <si>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</si>
  <si>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</si>
  <si>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</si>
  <si>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</si>
  <si>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</si>
  <si>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</si>
  <si>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</si>
  <si>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</si>
  <si>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</si>
  <si>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</si>
  <si>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</si>
  <si>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</si>
  <si>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</si>
  <si>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</si>
  <si>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</si>
  <si>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</si>
  <si>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</si>
  <si>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</si>
  <si>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</si>
  <si>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</si>
  <si>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</si>
  <si>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</si>
  <si>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</si>
  <si>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</si>
  <si>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</si>
  <si>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</si>
  <si>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</si>
  <si>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</si>
  <si>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</si>
  <si>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</si>
  <si>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</si>
  <si>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</si>
  <si>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</si>
  <si>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</si>
  <si>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</si>
  <si>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</si>
  <si>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</si>
  <si>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</si>
  <si>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</si>
  <si>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</si>
  <si>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</si>
  <si>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</si>
  <si>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</si>
  <si>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</si>
  <si>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</si>
  <si>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</si>
  <si>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</si>
  <si>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</si>
  <si>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</si>
  <si>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</si>
  <si>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</si>
  <si>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</si>
  <si>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</si>
  <si>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</si>
  <si>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</si>
  <si>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</si>
  <si>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</si>
  <si>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</si>
  <si>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</si>
  <si>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</si>
  <si>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</si>
  <si>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</si>
  <si>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</si>
  <si>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</si>
  <si>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</si>
  <si>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</si>
  <si>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</si>
  <si>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</si>
  <si>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</si>
  <si>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</si>
  <si>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</si>
  <si>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</si>
  <si>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</si>
  <si>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</si>
  <si>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</si>
  <si>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</si>
  <si>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</si>
  <si>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</si>
  <si>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</si>
  <si>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</si>
  <si>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</si>
  <si>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</si>
  <si>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</si>
  <si>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</si>
  <si>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</si>
  <si>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</si>
  <si>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</si>
  <si>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</si>
  <si>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</si>
  <si>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</si>
  <si>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</si>
  <si>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</si>
  <si>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</si>
  <si>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</si>
  <si>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</si>
  <si>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</si>
  <si>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</si>
  <si>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</si>
  <si>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</si>
  <si>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</si>
  <si>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</si>
  <si>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</si>
  <si>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</si>
  <si>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</si>
  <si>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</si>
  <si>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</si>
  <si>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</si>
  <si>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</si>
  <si>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</si>
  <si>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</si>
  <si>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</si>
  <si>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</si>
  <si>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</si>
  <si>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</si>
  <si>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</si>
  <si>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</si>
  <si>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</si>
  <si>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</si>
  <si>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</si>
  <si>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</si>
  <si>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</si>
  <si>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</si>
  <si>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</si>
  <si>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</si>
  <si>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</si>
  <si>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</si>
  <si>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</si>
  <si>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</si>
  <si>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</si>
  <si>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</si>
  <si>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</si>
  <si>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</si>
  <si>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</si>
  <si>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</si>
  <si>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</si>
  <si>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</si>
  <si>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</si>
  <si>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</si>
  <si>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</si>
  <si>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</si>
  <si>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</si>
  <si>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</si>
  <si>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</si>
  <si>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</si>
  <si>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</si>
  <si>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</si>
  <si>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</si>
  <si>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</si>
  <si>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</si>
  <si>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</si>
  <si>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</si>
  <si>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</si>
  <si>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</si>
  <si>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</si>
  <si>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</si>
  <si>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</si>
  <si>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</si>
  <si>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</si>
  <si>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</si>
  <si>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</si>
  <si>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</si>
  <si>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</si>
  <si>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</si>
  <si>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</si>
  <si>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</si>
  <si>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</si>
  <si>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</si>
  <si>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</si>
  <si>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</si>
  <si>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</si>
  <si>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</si>
  <si>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</si>
  <si>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</si>
  <si>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</si>
  <si>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</si>
  <si>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</si>
  <si>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</si>
  <si>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</si>
  <si>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</si>
  <si>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</si>
  <si>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</si>
  <si>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</si>
  <si>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</si>
  <si>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</si>
  <si>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</si>
  <si>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</si>
  <si>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</si>
  <si>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</si>
  <si>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</si>
  <si>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</si>
  <si>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</si>
  <si>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</si>
  <si>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</si>
  <si>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</si>
  <si>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</si>
  <si>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</si>
  <si>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</si>
  <si>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</si>
  <si>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</si>
  <si>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</si>
  <si>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</si>
  <si>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</si>
  <si>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</si>
  <si>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</si>
  <si>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</si>
  <si>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</si>
  <si>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</si>
  <si>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</si>
  <si>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</si>
  <si>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</si>
  <si>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</si>
  <si>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</si>
  <si>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</si>
  <si>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</si>
  <si>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</si>
  <si>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</si>
  <si>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</si>
  <si>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</si>
  <si>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</si>
  <si>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</si>
  <si>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</si>
  <si>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</si>
  <si>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</si>
  <si>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</si>
  <si>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</si>
  <si>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</si>
  <si>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</si>
  <si>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</si>
  <si>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</si>
  <si>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</si>
  <si>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</si>
  <si>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</si>
  <si>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</si>
  <si>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</si>
  <si>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</si>
  <si>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</si>
  <si>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</si>
  <si>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</si>
  <si>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</si>
  <si>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</si>
  <si>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</si>
  <si>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</si>
  <si>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</si>
  <si>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</si>
  <si>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</si>
  <si>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</si>
  <si>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</si>
  <si>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</si>
  <si>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</si>
  <si>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</si>
  <si>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</si>
  <si>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</si>
  <si>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</si>
  <si>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</si>
  <si>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</si>
  <si>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</si>
  <si>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</si>
  <si>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</si>
  <si>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</si>
  <si>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</si>
  <si>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</si>
  <si>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</si>
  <si>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</si>
  <si>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</si>
  <si>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</si>
  <si>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</si>
  <si>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</si>
  <si>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</si>
  <si>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</si>
  <si>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</si>
  <si>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</si>
  <si>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</si>
  <si>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</si>
  <si>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</si>
  <si>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</si>
  <si>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</si>
  <si>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</si>
  <si>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</si>
  <si>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</si>
  <si>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</si>
  <si>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</si>
  <si>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</si>
  <si>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</si>
  <si>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</si>
  <si>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</si>
  <si>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</si>
  <si>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</si>
  <si>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</si>
  <si>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</si>
  <si>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</si>
  <si>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</si>
  <si>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</si>
  <si>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</si>
  <si>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</si>
  <si>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</si>
  <si>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</si>
  <si>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</si>
  <si>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</si>
  <si>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</si>
  <si>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</si>
  <si>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</si>
  <si>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</si>
  <si>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</si>
  <si>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</si>
  <si>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</si>
  <si>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</si>
  <si>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</si>
  <si>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</si>
  <si>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</si>
  <si>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</si>
  <si>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</si>
  <si>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</si>
  <si>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</si>
  <si>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</si>
  <si>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</si>
  <si>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</si>
  <si>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</si>
  <si>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</si>
  <si>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</si>
  <si>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</si>
  <si>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</si>
  <si>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</si>
  <si>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</si>
  <si>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</si>
  <si>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</si>
  <si>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</si>
  <si>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</si>
  <si>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</si>
  <si>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</si>
  <si>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</si>
  <si>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</si>
  <si>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</si>
  <si>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</si>
  <si>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</si>
  <si>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</si>
  <si>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</si>
  <si>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</si>
  <si>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</si>
  <si>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</si>
  <si>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</si>
  <si>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</si>
  <si>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</si>
  <si>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</si>
  <si>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</si>
  <si>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</si>
  <si>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</si>
  <si>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</si>
  <si>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</si>
  <si>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</si>
  <si>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</si>
  <si>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</si>
  <si>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</si>
  <si>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</si>
  <si>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</si>
  <si>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</si>
  <si>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</si>
  <si>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</si>
  <si>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</si>
  <si>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</si>
  <si>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</si>
  <si>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</si>
  <si>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</si>
  <si>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</si>
  <si>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</si>
  <si>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</si>
  <si>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</si>
  <si>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</si>
  <si>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</si>
  <si>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</si>
  <si>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</si>
  <si>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</si>
  <si>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</si>
  <si>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</si>
  <si>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</si>
  <si>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</si>
  <si>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</si>
  <si>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</si>
  <si>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</si>
  <si>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</si>
  <si>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</si>
  <si>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</si>
  <si>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</si>
  <si>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</si>
  <si>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</si>
  <si>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</si>
  <si>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</si>
  <si>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</si>
  <si>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</si>
  <si>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</si>
  <si>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</si>
  <si>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</si>
  <si>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</si>
  <si>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</si>
  <si>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</si>
  <si>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</si>
  <si>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</si>
  <si>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</si>
  <si>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</si>
  <si>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</si>
  <si>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</si>
  <si>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</si>
  <si>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</si>
  <si>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</si>
  <si>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</si>
  <si>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</si>
  <si>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</si>
  <si>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</si>
  <si>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</si>
  <si>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</si>
  <si>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</si>
  <si>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</si>
  <si>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</si>
  <si>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</si>
  <si>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</si>
  <si>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</si>
  <si>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</si>
  <si>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</si>
  <si>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</si>
  <si>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</si>
  <si>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</si>
  <si>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</si>
  <si>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</si>
  <si>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</si>
  <si>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</si>
  <si>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</si>
  <si>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</si>
  <si>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</si>
  <si>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</si>
  <si>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</si>
  <si>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</si>
  <si>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</si>
  <si>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</si>
  <si>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</si>
  <si>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</si>
  <si>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</si>
  <si>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</si>
  <si>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</si>
  <si>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</si>
  <si>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</si>
  <si>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</si>
  <si>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</si>
  <si>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</si>
  <si>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</si>
  <si>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</si>
  <si>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</si>
  <si>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</si>
  <si>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</si>
  <si>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</si>
  <si>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</si>
  <si>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</si>
  <si>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</si>
  <si>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</si>
  <si>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</si>
  <si>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</si>
  <si>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</si>
  <si>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</si>
  <si>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</si>
  <si>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</si>
  <si>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</si>
  <si>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</si>
  <si>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</si>
  <si>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</si>
  <si>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</si>
  <si>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</si>
  <si>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</si>
  <si>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</si>
  <si>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</si>
  <si>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</si>
  <si>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</si>
  <si>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</si>
  <si>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</si>
  <si>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</si>
  <si>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</si>
  <si>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</si>
  <si>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</si>
  <si>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</si>
  <si>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</si>
  <si>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</si>
  <si>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</si>
  <si>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</si>
  <si>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</si>
  <si>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</si>
  <si>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</si>
  <si>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</si>
  <si>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</si>
  <si>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</si>
  <si>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</si>
  <si>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</si>
  <si>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</si>
  <si>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</si>
  <si>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</si>
  <si>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</si>
  <si>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</si>
  <si>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</si>
  <si>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</si>
  <si>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</si>
  <si>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</si>
  <si>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</si>
  <si>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</si>
  <si>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</si>
  <si>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</si>
  <si>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</si>
  <si>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</si>
  <si>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</si>
  <si>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</si>
  <si>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</si>
  <si>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</si>
  <si>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</si>
  <si>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</si>
  <si>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</si>
  <si>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</si>
  <si>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</si>
  <si>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</si>
  <si>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</si>
  <si>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</si>
  <si>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</si>
  <si>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</si>
  <si>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</si>
  <si>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</si>
  <si>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</si>
  <si>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</si>
  <si>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</si>
  <si>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</si>
  <si>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</si>
  <si>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</si>
  <si>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</si>
  <si>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</si>
  <si>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</si>
  <si>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</si>
  <si>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</si>
  <si>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</si>
  <si>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</si>
  <si>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</si>
  <si>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</si>
  <si>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</si>
  <si>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</si>
  <si>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</si>
  <si>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</si>
  <si>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</si>
  <si>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</si>
  <si>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</si>
  <si>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</si>
  <si>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</si>
  <si>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</si>
  <si>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</si>
  <si>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</si>
  <si>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</si>
  <si>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</si>
  <si>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</si>
  <si>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</si>
  <si>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</si>
  <si>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</si>
  <si>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</si>
  <si>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</si>
  <si>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</si>
  <si>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</si>
  <si>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</si>
  <si>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</si>
  <si>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</si>
  <si>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</si>
  <si>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</si>
  <si>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</si>
  <si>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</si>
  <si>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</si>
  <si>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</si>
  <si>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</si>
  <si>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</si>
  <si>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</si>
  <si>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</si>
  <si>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</si>
  <si>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</si>
  <si>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</si>
  <si>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</si>
  <si>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</si>
  <si>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</si>
  <si>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</si>
  <si>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</si>
  <si>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</si>
  <si>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</si>
  <si>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</si>
  <si>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</si>
  <si>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</si>
  <si>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</si>
  <si>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</si>
  <si>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</si>
  <si>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</si>
  <si>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</si>
  <si>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</si>
  <si>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</si>
  <si>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</si>
  <si>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</si>
  <si>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</si>
  <si>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</si>
  <si>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</si>
  <si>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</si>
  <si>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</si>
  <si>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</si>
  <si>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</si>
  <si>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</si>
  <si>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</si>
  <si>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</si>
  <si>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</si>
  <si>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</si>
  <si>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</si>
  <si>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</si>
  <si>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</si>
  <si>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</si>
  <si>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</si>
  <si>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</si>
  <si>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</si>
  <si>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</si>
  <si>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</si>
  <si>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</si>
  <si>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</si>
  <si>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</si>
  <si>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</si>
  <si>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</si>
  <si>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</si>
  <si>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</si>
  <si>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</si>
  <si>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</si>
  <si>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</si>
  <si>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</si>
  <si>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</si>
  <si>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</si>
  <si>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</si>
  <si>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</si>
  <si>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</si>
  <si>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</si>
  <si>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</si>
  <si>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</si>
  <si>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</si>
  <si>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</si>
  <si>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</si>
  <si>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</si>
  <si>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</si>
  <si>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</si>
  <si>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</si>
  <si>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</si>
  <si>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</si>
  <si>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</si>
  <si>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</si>
  <si>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</si>
  <si>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</si>
  <si>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</si>
  <si>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</si>
  <si>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</si>
  <si>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</si>
  <si>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</si>
  <si>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</si>
  <si>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</si>
  <si>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</si>
  <si>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</si>
  <si>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</si>
  <si>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</si>
  <si>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</si>
  <si>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</si>
  <si>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</si>
  <si>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</si>
  <si>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</si>
  <si>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</si>
  <si>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</si>
  <si>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</si>
  <si>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</si>
  <si>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</si>
  <si>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</si>
  <si>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</si>
  <si>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</si>
  <si>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</si>
  <si>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</si>
  <si>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</si>
  <si>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</si>
  <si>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</si>
  <si>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</si>
  <si>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</si>
  <si>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</si>
  <si>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</si>
  <si>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</si>
  <si>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</si>
  <si>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</si>
  <si>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</si>
  <si>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</si>
  <si>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</si>
  <si>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</si>
  <si>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</si>
  <si>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</si>
  <si>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</si>
  <si>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</si>
  <si>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</si>
  <si>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</si>
  <si>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</si>
  <si>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</si>
  <si>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</si>
  <si>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</si>
  <si>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</si>
  <si>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</si>
  <si>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</si>
  <si>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</si>
  <si>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</si>
  <si>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</si>
  <si>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</si>
  <si>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</si>
  <si>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</si>
  <si>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</si>
  <si>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</si>
  <si>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</si>
  <si>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</si>
  <si>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</si>
  <si>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</si>
  <si>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</si>
  <si>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</si>
  <si>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</si>
  <si>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</si>
  <si>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</si>
  <si>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</si>
  <si>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</si>
  <si>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</si>
  <si>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</si>
  <si>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</si>
  <si>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</si>
  <si>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</si>
  <si>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</si>
  <si>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</si>
  <si>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</si>
  <si>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</si>
  <si>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</si>
  <si>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</si>
  <si>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</si>
  <si>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</si>
  <si>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</si>
  <si>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</si>
  <si>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</si>
  <si>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</si>
  <si>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</si>
  <si>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</si>
  <si>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</si>
  <si>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</si>
  <si>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</si>
  <si>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</si>
  <si>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</si>
  <si>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</si>
  <si>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</si>
  <si>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</si>
  <si>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</si>
  <si>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</si>
  <si>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</si>
  <si>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</si>
  <si>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</si>
  <si>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</si>
  <si>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</si>
  <si>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</si>
  <si>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</si>
  <si>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</si>
  <si>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</si>
  <si>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</si>
  <si>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</si>
  <si>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</si>
  <si>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</si>
  <si>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</si>
  <si>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</si>
  <si>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</si>
  <si>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</si>
  <si>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</si>
  <si>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</si>
  <si>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</si>
  <si>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</si>
  <si>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</si>
  <si>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</si>
  <si>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</si>
  <si>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</si>
  <si>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</si>
  <si>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</si>
  <si>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</si>
  <si>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</si>
  <si>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</si>
  <si>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</si>
  <si>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</si>
  <si>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</si>
  <si>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</si>
  <si>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</si>
  <si>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</si>
  <si>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</si>
  <si>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</si>
  <si>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</si>
  <si>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</si>
  <si>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</si>
  <si>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</si>
  <si>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</si>
  <si>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</si>
  <si>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</si>
  <si>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</si>
  <si>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</si>
  <si>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</si>
  <si>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</si>
  <si>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</si>
  <si>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</si>
  <si>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</si>
  <si>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</si>
  <si>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</si>
  <si>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</si>
  <si>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</si>
  <si>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</si>
  <si>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</si>
  <si>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</si>
  <si>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</si>
  <si>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</si>
  <si>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</si>
  <si>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</si>
  <si>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</si>
  <si>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</si>
  <si>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</si>
  <si>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</si>
  <si>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</si>
  <si>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</si>
  <si>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</si>
  <si>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</si>
  <si>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</si>
  <si>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</si>
  <si>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</si>
  <si>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</si>
  <si>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</si>
  <si>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</si>
  <si>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</si>
  <si>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</si>
  <si>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</si>
  <si>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</si>
  <si>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</si>
  <si>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</si>
  <si>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</si>
  <si>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</si>
  <si>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</si>
  <si>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</si>
  <si>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</si>
  <si>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</si>
  <si>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</si>
  <si>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</si>
  <si>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</si>
  <si>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</si>
  <si>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</si>
  <si>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</si>
  <si>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</si>
  <si>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</si>
  <si>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</si>
  <si>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</si>
  <si>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</si>
  <si>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</si>
  <si>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</si>
  <si>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</si>
  <si>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</si>
  <si>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</si>
  <si>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</si>
  <si>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</si>
  <si>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</si>
  <si>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</si>
  <si>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</si>
  <si>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</si>
  <si>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</si>
  <si>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</si>
  <si>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</si>
  <si>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</si>
  <si>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</si>
  <si>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</si>
  <si>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</si>
  <si>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</si>
  <si>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</si>
  <si>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</si>
  <si>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</si>
  <si>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</si>
  <si>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</si>
  <si>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</si>
  <si>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</si>
  <si>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</si>
  <si>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</si>
  <si>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</si>
  <si>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</si>
  <si>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</si>
  <si>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</si>
  <si>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</si>
  <si>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</si>
  <si>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</si>
  <si>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</si>
  <si>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</si>
  <si>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</si>
  <si>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</si>
  <si>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</si>
  <si>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</si>
  <si>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</si>
  <si>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</si>
  <si>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</si>
  <si>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</si>
  <si>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</si>
  <si>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</si>
  <si>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</si>
  <si>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</si>
  <si>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</si>
  <si>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</si>
  <si>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</si>
  <si>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</si>
  <si>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</si>
  <si>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</si>
  <si>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</si>
  <si>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</si>
  <si>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</si>
  <si>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</si>
  <si>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</si>
  <si>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</si>
  <si>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</si>
  <si>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</si>
  <si>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</si>
  <si>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</si>
  <si>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</si>
  <si>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</si>
  <si>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</si>
  <si>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</si>
  <si>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</si>
  <si>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</si>
  <si>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</si>
  <si>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</si>
  <si>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</si>
  <si>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</si>
  <si>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</si>
  <si>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</si>
  <si>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</si>
  <si>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</si>
  <si>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</si>
  <si>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</si>
  <si>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</si>
  <si>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</si>
  <si>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</si>
  <si>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</si>
  <si>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</si>
  <si>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</si>
  <si>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</si>
  <si>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</si>
  <si>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</si>
  <si>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</si>
  <si>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</si>
  <si>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</si>
  <si>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</si>
  <si>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</si>
  <si>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</si>
  <si>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</si>
  <si>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</si>
  <si>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</si>
  <si>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</si>
  <si>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</si>
  <si>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</si>
  <si>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</si>
  <si>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</si>
  <si>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</si>
  <si>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</si>
  <si>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</si>
  <si>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</si>
  <si>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</si>
  <si>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</si>
  <si>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</si>
  <si>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</si>
  <si>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</si>
  <si>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</si>
  <si>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</si>
  <si>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</si>
  <si>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</si>
  <si>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</si>
  <si>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</si>
  <si>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</si>
  <si>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</si>
  <si>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</si>
  <si>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</si>
  <si>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</si>
  <si>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</si>
  <si>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</si>
  <si>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</si>
  <si>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</si>
  <si>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</si>
  <si>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</si>
  <si>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</si>
  <si>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</si>
  <si>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</si>
  <si>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</si>
  <si>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</si>
  <si>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</si>
  <si>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</si>
  <si>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</si>
  <si>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</si>
  <si>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</si>
  <si>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</si>
  <si>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</si>
  <si>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</si>
  <si>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</si>
  <si>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</si>
  <si>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</si>
  <si>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</si>
  <si>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</si>
  <si>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</si>
  <si>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</si>
  <si>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</si>
  <si>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</si>
  <si>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</si>
  <si>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</si>
  <si>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</si>
  <si>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</si>
  <si>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</si>
  <si>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</si>
  <si>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</si>
  <si>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</si>
  <si>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</si>
  <si>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</si>
  <si>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</si>
  <si>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</si>
  <si>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</si>
  <si>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</si>
  <si>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</si>
  <si>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</si>
  <si>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</si>
  <si>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</si>
  <si>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</si>
  <si>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</si>
  <si>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</si>
  <si>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</si>
  <si>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</si>
  <si>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</si>
  <si>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</si>
  <si>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</si>
  <si>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</si>
  <si>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</si>
  <si>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</si>
  <si>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</si>
  <si>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</si>
  <si>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</si>
  <si>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</si>
  <si>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</si>
  <si>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</si>
  <si>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</si>
  <si>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</si>
  <si>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</si>
  <si>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</si>
  <si>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</si>
  <si>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</si>
  <si>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</si>
  <si>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</si>
  <si>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</si>
  <si>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</si>
  <si>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</si>
  <si>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</si>
  <si>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</si>
  <si>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</si>
  <si>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</si>
  <si>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</si>
  <si>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</si>
  <si>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</si>
  <si>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</si>
  <si>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</si>
  <si>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</si>
  <si>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</si>
  <si>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</si>
  <si>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</si>
  <si>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</si>
  <si>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</si>
  <si>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</si>
  <si>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</si>
  <si>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</si>
  <si>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</si>
  <si>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</si>
  <si>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</si>
  <si>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</si>
  <si>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</si>
  <si>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</si>
  <si>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</si>
  <si>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</si>
  <si>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</si>
  <si>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</si>
  <si>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</si>
  <si>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</si>
  <si>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</si>
  <si>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</si>
  <si>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</si>
  <si>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</si>
  <si>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</si>
  <si>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</si>
  <si>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</si>
  <si>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</si>
  <si>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</si>
  <si>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</si>
  <si>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</si>
  <si>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</si>
  <si>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</si>
  <si>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</si>
  <si>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</si>
  <si>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</si>
  <si>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</si>
  <si>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</si>
  <si>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</si>
  <si>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</si>
  <si>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</si>
  <si>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</si>
  <si>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</si>
  <si>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</si>
  <si>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</si>
  <si>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</si>
  <si>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</si>
  <si>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</si>
  <si>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</si>
  <si>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</si>
  <si>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</si>
  <si>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</si>
  <si>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</si>
  <si>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</si>
  <si>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</si>
  <si>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</si>
  <si>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</si>
  <si>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</si>
  <si>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</si>
  <si>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</si>
  <si>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</si>
  <si>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</si>
  <si>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</si>
  <si>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</si>
  <si>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</si>
  <si>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</si>
  <si>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</si>
  <si>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</si>
  <si>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</si>
  <si>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</si>
  <si>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</si>
  <si>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</si>
  <si>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</si>
  <si>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</si>
  <si>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</si>
  <si>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</si>
  <si>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</si>
  <si>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</si>
  <si>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</si>
  <si>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</si>
  <si>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</si>
  <si>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</si>
  <si>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</si>
  <si>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</si>
  <si>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</si>
  <si>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</si>
  <si>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</si>
  <si>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</si>
  <si>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</si>
  <si>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</si>
  <si>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</si>
  <si>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</si>
  <si>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</si>
  <si>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</si>
  <si>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</si>
  <si>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</si>
  <si>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</si>
  <si>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</si>
  <si>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</si>
  <si>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</si>
  <si>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</si>
  <si>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</si>
  <si>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</si>
  <si>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</si>
  <si>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</si>
  <si>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</si>
  <si>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</si>
  <si>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</si>
  <si>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</si>
  <si>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</si>
  <si>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</si>
  <si>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</si>
  <si>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</si>
  <si>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</si>
  <si>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</si>
  <si>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</si>
  <si>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</si>
  <si>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</si>
  <si>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</si>
  <si>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</si>
  <si>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</si>
  <si>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</si>
  <si>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</si>
  <si>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</si>
  <si>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</si>
  <si>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</si>
  <si>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</si>
  <si>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</si>
  <si>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</si>
  <si>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</si>
  <si>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</si>
  <si>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</si>
  <si>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</si>
  <si>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</si>
  <si>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</si>
  <si>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</si>
  <si>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</si>
  <si>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</si>
  <si>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</si>
  <si>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</si>
  <si>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</si>
  <si>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</si>
  <si>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</si>
  <si>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</si>
  <si>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</si>
  <si>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</si>
  <si>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</si>
  <si>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</si>
  <si>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</si>
  <si>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</si>
  <si>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</si>
  <si>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</si>
  <si>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</si>
  <si>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</si>
  <si>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</si>
  <si>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</si>
  <si>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</si>
  <si>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</si>
  <si>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</si>
  <si>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</si>
  <si>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</si>
  <si>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</si>
  <si>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</si>
  <si>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</si>
  <si>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</si>
  <si>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</si>
  <si>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</si>
  <si>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</si>
  <si>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</si>
  <si>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</si>
  <si>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</si>
  <si>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</si>
  <si>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</si>
  <si>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</si>
  <si>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</si>
  <si>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</si>
  <si>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</si>
  <si>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</si>
  <si>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</si>
  <si>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</si>
  <si>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</si>
  <si>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</si>
  <si>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</si>
  <si>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</si>
  <si>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</si>
  <si>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</si>
  <si>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</si>
  <si>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</si>
  <si>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</si>
  <si>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</si>
  <si>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</si>
  <si>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</si>
  <si>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</si>
  <si>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</si>
  <si>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</si>
  <si>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</si>
  <si>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</si>
  <si>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</si>
  <si>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</si>
  <si>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</si>
  <si>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</si>
  <si>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</si>
  <si>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</si>
  <si>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</si>
  <si>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</si>
  <si>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</si>
  <si>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</si>
  <si>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</si>
  <si>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</si>
  <si>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</si>
  <si>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</si>
  <si>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</si>
  <si>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</si>
  <si>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</si>
  <si>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</si>
  <si>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</si>
  <si>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</si>
  <si>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</si>
  <si>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</si>
  <si>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</si>
  <si>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</si>
  <si>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</si>
  <si>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</si>
  <si>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</si>
  <si>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</si>
  <si>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</si>
  <si>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</si>
  <si>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</si>
  <si>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</si>
  <si>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</si>
  <si>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</si>
  <si>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</si>
  <si>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</si>
  <si>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</si>
  <si>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</si>
  <si>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</si>
  <si>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</si>
  <si>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</si>
  <si>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</si>
  <si>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</si>
  <si>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</si>
  <si>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</si>
  <si>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</si>
  <si>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</si>
  <si>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</si>
  <si>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</si>
  <si>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</si>
  <si>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</si>
  <si>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</si>
  <si>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</si>
  <si>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</si>
  <si>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</si>
  <si>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</si>
  <si>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</si>
  <si>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</si>
  <si>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</si>
  <si>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</si>
  <si>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</si>
  <si>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</si>
  <si>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</si>
  <si>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</si>
  <si>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</si>
  <si>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</si>
  <si>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</si>
  <si>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</si>
  <si>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</si>
  <si>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</si>
  <si>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</si>
  <si>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</si>
  <si>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</si>
  <si>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</si>
  <si>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</si>
  <si>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</si>
  <si>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</si>
  <si>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</si>
  <si>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</si>
  <si>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</si>
  <si>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</si>
  <si>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</si>
  <si>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</si>
  <si>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</si>
  <si>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</si>
  <si>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</si>
  <si>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</si>
  <si>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</si>
  <si>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</si>
  <si>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</si>
  <si>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</si>
  <si>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</si>
  <si>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</si>
  <si>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</si>
  <si>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</si>
  <si>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</si>
  <si>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</si>
  <si>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</si>
  <si>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</si>
  <si>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</si>
  <si>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</si>
  <si>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</si>
  <si>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</si>
  <si>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</si>
  <si>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</si>
  <si>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</si>
  <si>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</si>
  <si>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</si>
  <si>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</si>
  <si>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</si>
  <si>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</si>
  <si>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</si>
  <si>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</si>
  <si>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</si>
  <si>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</si>
  <si>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</si>
  <si>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</si>
  <si>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</si>
  <si>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</si>
  <si>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</si>
  <si>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</si>
  <si>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</si>
  <si>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</si>
  <si>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</si>
  <si>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</si>
  <si>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</si>
  <si>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</si>
  <si>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</si>
  <si>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</si>
  <si>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</si>
  <si>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</si>
  <si>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</si>
  <si>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</si>
  <si>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</si>
  <si>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</si>
  <si>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</si>
  <si>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</si>
  <si>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</si>
  <si>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</si>
  <si>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</si>
  <si>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</si>
  <si>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</si>
  <si>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</si>
  <si>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</si>
  <si>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</si>
  <si>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</si>
  <si>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</si>
  <si>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</si>
  <si>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</si>
  <si>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</si>
  <si>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</si>
  <si>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</si>
  <si>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</si>
  <si>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</si>
  <si>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</si>
  <si>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</si>
  <si>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</si>
  <si>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</si>
  <si>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</si>
  <si>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</si>
  <si>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</si>
  <si>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</si>
  <si>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</si>
  <si>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</si>
  <si>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</si>
  <si>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</si>
  <si>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</si>
  <si>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</si>
  <si>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</si>
  <si>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</si>
  <si>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</si>
  <si>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</si>
  <si>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</si>
  <si>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</si>
  <si>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</si>
  <si>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</si>
  <si>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</si>
  <si>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</si>
  <si>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</si>
  <si>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</si>
  <si>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</si>
  <si>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</si>
  <si>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</si>
  <si>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</si>
  <si>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</si>
  <si>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</si>
  <si>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</si>
  <si>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</si>
  <si>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</si>
  <si>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</si>
  <si>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</si>
  <si>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</si>
  <si>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</si>
  <si>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</si>
  <si>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</si>
  <si>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</si>
  <si>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</si>
  <si>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</si>
  <si>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</si>
  <si>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</si>
  <si>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</si>
  <si>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</si>
  <si>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</si>
  <si>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</si>
  <si>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</si>
  <si>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</si>
  <si>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</si>
  <si>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</si>
  <si>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</si>
  <si>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</si>
  <si>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</si>
  <si>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</si>
  <si>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</si>
  <si>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</si>
  <si>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</si>
  <si>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</si>
  <si>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</si>
  <si>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</si>
  <si>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</si>
  <si>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</si>
  <si>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</si>
  <si>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</si>
  <si>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</si>
  <si>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</si>
  <si>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</si>
  <si>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</si>
  <si>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</si>
  <si>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</si>
  <si>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</si>
  <si>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</si>
  <si>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</si>
  <si>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</si>
  <si>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</si>
  <si>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</si>
  <si>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</si>
  <si>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</si>
  <si>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</si>
  <si>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</si>
  <si>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</si>
  <si>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</si>
  <si>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</si>
  <si>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</si>
  <si>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</si>
  <si>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</si>
  <si>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</si>
  <si>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</si>
  <si>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</si>
  <si>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</si>
  <si>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</si>
  <si>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</si>
  <si>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</si>
  <si>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</si>
  <si>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</si>
  <si>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</si>
  <si>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</si>
  <si>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</si>
  <si>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</si>
  <si>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</si>
  <si>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</si>
  <si>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</si>
  <si>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</si>
  <si>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</si>
  <si>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</si>
  <si>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</si>
  <si>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</si>
  <si>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</si>
  <si>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</si>
  <si>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</si>
  <si>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</si>
  <si>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</si>
  <si>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</si>
  <si>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</si>
  <si>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</si>
  <si>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</si>
  <si>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</si>
  <si>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</si>
  <si>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</si>
  <si>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</si>
  <si>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</si>
  <si>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</si>
  <si>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</si>
  <si>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</si>
  <si>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</si>
  <si>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</si>
  <si>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</si>
  <si>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</si>
  <si>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</si>
  <si>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</si>
  <si>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</si>
  <si>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</si>
  <si>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</si>
  <si>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</si>
  <si>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</si>
  <si>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</si>
  <si>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</si>
  <si>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</si>
  <si>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</si>
  <si>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</si>
  <si>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</si>
  <si>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</si>
  <si>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</si>
  <si>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</si>
  <si>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</si>
  <si>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</si>
  <si>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</si>
  <si>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</si>
  <si>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</si>
  <si>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</si>
  <si>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</si>
  <si>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</si>
  <si>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</si>
  <si>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</si>
  <si>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</si>
  <si>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</si>
  <si>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</si>
  <si>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</si>
  <si>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</si>
  <si>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</si>
  <si>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</si>
  <si>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</si>
  <si>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</si>
  <si>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</si>
  <si>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</si>
  <si>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</si>
  <si>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</si>
  <si>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</si>
  <si>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</si>
  <si>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</si>
  <si>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</si>
  <si>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</si>
  <si>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</si>
  <si>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</si>
  <si>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</si>
  <si>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</si>
  <si>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</si>
  <si>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</si>
  <si>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</si>
  <si>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</si>
  <si>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</si>
  <si>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</si>
  <si>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</si>
  <si>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</si>
  <si>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</si>
  <si>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</si>
  <si>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</si>
  <si>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</si>
  <si>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</si>
  <si>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</si>
  <si>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</si>
  <si>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</si>
  <si>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</si>
  <si>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</si>
  <si>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</si>
  <si>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</si>
  <si>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</si>
  <si>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</si>
  <si>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</si>
  <si>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</si>
  <si>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</si>
  <si>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</si>
  <si>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</si>
  <si>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</si>
  <si>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</si>
  <si>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</si>
  <si>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</si>
  <si>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</si>
  <si>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</si>
  <si>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</si>
  <si>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</si>
  <si>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</si>
  <si>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</si>
  <si>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</si>
  <si>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</si>
  <si>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</si>
  <si>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</si>
  <si>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</si>
  <si>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</si>
  <si>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</si>
  <si>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</si>
  <si>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</si>
  <si>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</si>
  <si>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</si>
  <si>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</si>
  <si>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</si>
  <si>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</si>
  <si>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</si>
  <si>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</si>
  <si>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</si>
  <si>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</si>
  <si>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</si>
  <si>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</si>
  <si>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</si>
  <si>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</si>
  <si>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</si>
  <si>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</si>
  <si>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</si>
  <si>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</si>
  <si>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</si>
  <si>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</si>
  <si>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</si>
  <si>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</si>
  <si>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</si>
  <si>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</si>
  <si>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</si>
  <si>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</si>
  <si>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</si>
  <si>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</si>
  <si>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</si>
  <si>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</si>
  <si>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</si>
  <si>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</si>
  <si>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</si>
  <si>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</si>
  <si>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</si>
  <si>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</si>
  <si>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</si>
  <si>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</si>
  <si>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</si>
  <si>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</si>
  <si>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</si>
  <si>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</si>
  <si>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</si>
  <si>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</si>
  <si>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</si>
  <si>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</si>
  <si>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</si>
  <si>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</si>
  <si>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</si>
  <si>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</si>
  <si>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</si>
  <si>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</si>
  <si>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</si>
  <si>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</si>
  <si>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</si>
  <si>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</si>
  <si>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</si>
  <si>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</si>
  <si>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</si>
  <si>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</si>
  <si>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</si>
  <si>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</si>
  <si>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</si>
  <si>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</si>
  <si>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</si>
  <si>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</si>
  <si>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</si>
  <si>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</si>
  <si>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</si>
  <si>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</si>
  <si>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</si>
  <si>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</si>
  <si>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</si>
  <si>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</si>
  <si>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</si>
  <si>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</si>
  <si>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</si>
  <si>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</si>
  <si>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</si>
  <si>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</si>
  <si>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</si>
  <si>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</si>
  <si>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</si>
  <si>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</si>
  <si>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</si>
  <si>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</si>
  <si>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</si>
  <si>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</si>
  <si>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</si>
  <si>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</si>
  <si>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</si>
  <si>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</si>
  <si>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</si>
  <si>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</si>
  <si>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</si>
  <si>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</si>
  <si>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</si>
  <si>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</si>
  <si>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</si>
  <si>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</si>
  <si>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</si>
  <si>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</si>
  <si>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</si>
  <si>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</si>
  <si>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</si>
  <si>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</si>
  <si>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</si>
  <si>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</si>
  <si>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</si>
  <si>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</si>
  <si>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</si>
  <si>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</si>
  <si>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</si>
  <si>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</si>
  <si>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</si>
  <si>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</si>
  <si>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</si>
  <si>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</si>
  <si>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</si>
  <si>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</si>
  <si>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</si>
  <si>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</si>
  <si>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</si>
  <si>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</si>
  <si>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</si>
  <si>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</si>
  <si>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</si>
  <si>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</si>
  <si>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</si>
  <si>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</si>
  <si>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</si>
  <si>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</si>
  <si>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</si>
  <si>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</si>
  <si>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</si>
  <si>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</si>
  <si>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</si>
  <si>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</si>
  <si>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</si>
  <si>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</si>
  <si>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</si>
  <si>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</si>
  <si>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</si>
  <si>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</si>
  <si>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</si>
  <si>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</si>
  <si>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</si>
  <si>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</si>
  <si>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</si>
  <si>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</si>
  <si>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</si>
  <si>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</si>
  <si>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</si>
  <si>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</si>
  <si>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</si>
  <si>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</si>
  <si>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</si>
  <si>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</si>
  <si>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</si>
  <si>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</si>
  <si>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</si>
  <si>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</si>
  <si>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</si>
  <si>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</si>
  <si>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</si>
  <si>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</si>
  <si>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</si>
  <si>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</si>
  <si>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</si>
  <si>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</si>
  <si>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</si>
  <si>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</si>
  <si>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</si>
  <si>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</si>
  <si>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</si>
  <si>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</si>
  <si>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</si>
  <si>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</si>
  <si>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</si>
  <si>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</si>
  <si>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</si>
  <si>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</si>
  <si>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</si>
  <si>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</si>
  <si>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</si>
  <si>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</si>
  <si>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</si>
  <si>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</si>
  <si>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</si>
  <si>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</si>
  <si>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</si>
  <si>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</si>
  <si>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</si>
  <si>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</si>
  <si>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</si>
  <si>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</si>
  <si>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</si>
  <si>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</si>
  <si>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</si>
  <si>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</si>
  <si>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</si>
  <si>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</si>
  <si>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</si>
  <si>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</si>
  <si>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</si>
  <si>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</si>
  <si>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</si>
  <si>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</si>
  <si>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</si>
  <si>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</si>
  <si>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</si>
  <si>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</si>
  <si>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</si>
  <si>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</si>
  <si>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</si>
  <si>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</si>
  <si>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</si>
  <si>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</si>
  <si>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</si>
  <si>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</si>
  <si>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</si>
  <si>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</si>
  <si>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</si>
  <si>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</si>
  <si>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</si>
  <si>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</si>
  <si>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</si>
  <si>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</si>
  <si>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</si>
  <si>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</si>
  <si>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</si>
  <si>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</si>
  <si>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</si>
  <si>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</si>
  <si>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</si>
  <si>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</si>
  <si>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</si>
  <si>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</si>
  <si>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</si>
  <si>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</si>
  <si>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</si>
  <si>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</si>
  <si>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</si>
  <si>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</si>
  <si>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</si>
  <si>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</si>
  <si>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</si>
  <si>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</si>
  <si>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</si>
  <si>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</si>
  <si>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</si>
  <si>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</si>
  <si>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</si>
  <si>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</si>
  <si>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</si>
  <si>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</si>
  <si>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</si>
  <si>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</si>
  <si>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</si>
  <si>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</si>
  <si>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</si>
  <si>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</si>
  <si>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</si>
  <si>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</si>
  <si>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</si>
  <si>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</si>
  <si>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</si>
  <si>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</si>
  <si>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</si>
  <si>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</si>
  <si>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</si>
  <si>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</si>
  <si>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</si>
  <si>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</si>
  <si>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</si>
  <si>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</si>
  <si>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</si>
  <si>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</si>
  <si>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</si>
  <si>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</si>
  <si>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</si>
  <si>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</si>
  <si>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</si>
  <si>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</si>
  <si>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</si>
  <si>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</si>
  <si>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</si>
  <si>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</si>
  <si>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</si>
  <si>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</si>
  <si>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</si>
  <si>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</si>
  <si>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</si>
  <si>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</si>
  <si>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</si>
  <si>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</si>
  <si>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</si>
  <si>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</si>
  <si>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</si>
  <si>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</si>
  <si>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</si>
  <si>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</si>
  <si>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</si>
  <si>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</si>
  <si>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</si>
  <si>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</si>
  <si>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</si>
  <si>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</si>
  <si>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</si>
  <si>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</si>
  <si>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</si>
  <si>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</si>
  <si>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</si>
  <si>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</si>
  <si>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</si>
  <si>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</si>
  <si>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</si>
  <si>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</si>
  <si>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</si>
  <si>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</si>
  <si>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</si>
  <si>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</si>
  <si>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</si>
  <si>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</si>
  <si>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</si>
  <si>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</si>
  <si>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</si>
  <si>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</si>
  <si>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</si>
  <si>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</si>
  <si>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</si>
  <si>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</si>
  <si>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</si>
  <si>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</si>
  <si>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</si>
  <si>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</si>
  <si>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</si>
  <si>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</si>
  <si>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</si>
  <si>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</si>
  <si>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</si>
  <si>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</si>
  <si>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</si>
  <si>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</si>
  <si>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</si>
  <si>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</si>
  <si>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</si>
  <si>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</si>
  <si>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</si>
  <si>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</si>
  <si>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</si>
  <si>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</si>
  <si>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</si>
  <si>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</si>
  <si>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</si>
  <si>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</si>
  <si>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</si>
  <si>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</si>
  <si>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</si>
  <si>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</si>
  <si>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</si>
  <si>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</si>
  <si>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</si>
  <si>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</si>
  <si>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</si>
  <si>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</si>
  <si>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</si>
  <si>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</si>
  <si>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</si>
  <si>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</si>
  <si>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</si>
  <si>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</si>
  <si>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</si>
  <si>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</si>
  <si>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</si>
  <si>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</si>
  <si>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</si>
  <si>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</si>
  <si>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</si>
  <si>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</si>
  <si>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</si>
  <si>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</si>
  <si>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</si>
  <si>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</si>
  <si>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</si>
  <si>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</si>
  <si>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</si>
  <si>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</si>
  <si>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</si>
  <si>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</si>
  <si>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</si>
  <si>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</si>
  <si>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</si>
  <si>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</si>
  <si>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</si>
  <si>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</si>
  <si>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</si>
  <si>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</si>
  <si>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</si>
  <si>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</si>
  <si>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</si>
  <si>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</si>
  <si>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</si>
  <si>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</si>
  <si>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</si>
  <si>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</si>
  <si>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</si>
  <si>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</si>
  <si>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</si>
  <si>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</si>
  <si>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</si>
  <si>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</si>
  <si>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</si>
  <si>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</si>
  <si>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</si>
  <si>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</si>
  <si>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</si>
  <si>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</si>
  <si>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</si>
  <si>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</si>
  <si>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</si>
  <si>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</si>
  <si>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</si>
  <si>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</si>
  <si>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</si>
  <si>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</si>
  <si>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</si>
  <si>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</si>
  <si>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</si>
  <si>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</si>
  <si>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</si>
  <si>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</si>
  <si>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</si>
  <si>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</si>
  <si>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</si>
  <si>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</si>
  <si>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</si>
  <si>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</si>
  <si>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</si>
  <si>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</si>
  <si>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</si>
  <si>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</si>
  <si>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</si>
  <si>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</si>
  <si>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</si>
  <si>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</si>
  <si>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</si>
  <si>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</si>
  <si>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</si>
  <si>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</si>
  <si>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</si>
  <si>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</si>
  <si>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</si>
  <si>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</si>
  <si>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</si>
  <si>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</si>
  <si>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</si>
  <si>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</si>
  <si>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</si>
  <si>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</si>
  <si>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</si>
  <si>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</si>
  <si>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</si>
  <si>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</si>
  <si>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</si>
  <si>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</si>
  <si>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</si>
  <si>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</si>
  <si>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</si>
  <si>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</si>
  <si>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</si>
  <si>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</si>
  <si>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</si>
  <si>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</si>
  <si>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</si>
  <si>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</si>
  <si>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</si>
  <si>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</si>
  <si>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</si>
  <si>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</si>
  <si>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</si>
  <si>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</si>
  <si>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</si>
  <si>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</si>
  <si>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</si>
  <si>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</si>
  <si>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</si>
  <si>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</si>
  <si>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</si>
  <si>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</si>
  <si>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</si>
  <si>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</si>
  <si>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</si>
  <si>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</si>
  <si>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</si>
  <si>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</si>
  <si>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</si>
  <si>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</si>
  <si>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</si>
  <si>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</si>
  <si>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</si>
  <si>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</si>
  <si>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</si>
  <si>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</si>
  <si>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</si>
  <si>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</si>
  <si>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</si>
  <si>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</si>
  <si>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</si>
  <si>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</si>
  <si>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</si>
  <si>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</si>
  <si>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</si>
  <si>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</si>
  <si>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</si>
  <si>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</si>
  <si>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</si>
  <si>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</si>
  <si>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</si>
  <si>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</si>
  <si>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</si>
  <si>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</si>
  <si>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</si>
  <si>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</si>
  <si>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</si>
  <si>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</si>
  <si>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</si>
  <si>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</si>
  <si>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</si>
  <si>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</si>
  <si>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</si>
  <si>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</si>
  <si>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</si>
  <si>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</si>
  <si>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</si>
  <si>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</si>
  <si>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</si>
  <si>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</si>
  <si>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</si>
  <si>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</si>
  <si>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</si>
  <si>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</si>
  <si>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</si>
  <si>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</si>
  <si>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</si>
  <si>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</si>
  <si>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</si>
  <si>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</si>
  <si>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</si>
  <si>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</si>
  <si>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</si>
  <si>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</si>
  <si>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</si>
  <si>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</si>
  <si>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</si>
  <si>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</si>
  <si>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</si>
  <si>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</si>
  <si>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</si>
  <si>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</si>
  <si>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</si>
  <si>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</si>
  <si>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</si>
  <si>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</si>
  <si>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</si>
  <si>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</si>
  <si>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</si>
  <si>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</si>
  <si>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</si>
  <si>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</si>
  <si>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</si>
  <si>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</si>
  <si>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</si>
  <si>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</si>
  <si>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</si>
  <si>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</si>
  <si>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</si>
  <si>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</si>
  <si>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</si>
  <si>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</si>
  <si>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</si>
  <si>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</si>
  <si>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</si>
  <si>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</si>
  <si>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</si>
  <si>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</si>
  <si>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</si>
  <si>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</si>
  <si>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</si>
  <si>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</si>
  <si>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</si>
  <si>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</si>
  <si>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</si>
  <si>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</si>
  <si>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</si>
  <si>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</si>
  <si>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</si>
  <si>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</si>
  <si>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</si>
  <si>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</si>
  <si>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</si>
  <si>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</si>
  <si>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</si>
  <si>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</si>
  <si>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</si>
  <si>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</si>
  <si>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</si>
  <si>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</si>
  <si>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</si>
  <si>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</si>
  <si>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</si>
  <si>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</si>
  <si>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</si>
  <si>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</si>
  <si>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</si>
  <si>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</si>
  <si>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</si>
  <si>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</si>
  <si>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</si>
  <si>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</si>
  <si>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</si>
  <si>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</si>
  <si>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</si>
  <si>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</si>
  <si>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</si>
  <si>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</si>
  <si>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</si>
  <si>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</si>
  <si>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</si>
  <si>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</si>
  <si>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</si>
  <si>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</si>
  <si>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</si>
  <si>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</si>
  <si>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</si>
  <si>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</si>
  <si>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</si>
  <si>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</si>
  <si>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</si>
  <si>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</si>
  <si>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</si>
  <si>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</si>
  <si>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</si>
  <si>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</si>
  <si>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</si>
  <si>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</si>
  <si>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</si>
  <si>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</si>
  <si>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</si>
  <si>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</si>
  <si>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</si>
  <si>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</si>
  <si>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</si>
  <si>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</si>
  <si>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</si>
  <si>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</si>
  <si>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</si>
  <si>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</si>
  <si>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</si>
  <si>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</si>
  <si>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</si>
  <si>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</si>
  <si>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</si>
  <si>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</si>
  <si>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</si>
  <si>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</si>
  <si>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</si>
  <si>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</si>
  <si>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</si>
  <si>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</si>
  <si>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</si>
  <si>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</si>
  <si>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</si>
  <si>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</si>
  <si>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</si>
  <si>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</si>
  <si>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</si>
  <si>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</si>
  <si>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</si>
  <si>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</si>
  <si>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</si>
  <si>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</si>
  <si>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</si>
  <si>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</si>
  <si>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</si>
  <si>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</si>
  <si>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</si>
  <si>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</si>
  <si>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</si>
  <si>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</si>
  <si>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</si>
  <si>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</si>
  <si>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</si>
  <si>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</si>
  <si>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</si>
  <si>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</si>
  <si>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</si>
  <si>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</si>
  <si>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</si>
  <si>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</si>
  <si>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</si>
  <si>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</si>
  <si>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</si>
  <si>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</si>
  <si>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</si>
  <si>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</si>
  <si>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</si>
  <si>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</si>
  <si>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</si>
  <si>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</si>
  <si>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</si>
  <si>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</si>
  <si>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</si>
  <si>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</si>
  <si>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</si>
  <si>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</si>
  <si>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</si>
  <si>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</si>
  <si>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</si>
  <si>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</si>
  <si>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</si>
  <si>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</si>
  <si>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</si>
  <si>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</si>
  <si>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</si>
  <si>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</si>
  <si>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</si>
  <si>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</si>
  <si>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</si>
  <si>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</si>
  <si>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</si>
  <si>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</si>
  <si>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</si>
  <si>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</si>
  <si>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</si>
  <si>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</si>
  <si>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</si>
  <si>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</si>
  <si>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</si>
  <si>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</si>
  <si>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</si>
  <si>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</si>
  <si>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</si>
  <si>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</si>
  <si>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</si>
  <si>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</si>
  <si>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</si>
  <si>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</si>
  <si>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</si>
  <si>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</si>
  <si>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</si>
  <si>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</si>
  <si>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</si>
  <si>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</si>
  <si>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</si>
  <si>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</si>
  <si>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</si>
  <si>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</si>
  <si>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</si>
  <si>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</si>
  <si>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</si>
  <si>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</si>
  <si>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</si>
  <si>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</si>
  <si>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</si>
  <si>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</si>
  <si>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</si>
  <si>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</si>
  <si>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</si>
  <si>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</si>
  <si>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</si>
  <si>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</si>
  <si>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</si>
  <si>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</si>
  <si>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</si>
  <si>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</si>
  <si>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</si>
  <si>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</si>
  <si>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</si>
  <si>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</si>
  <si>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</si>
  <si>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</si>
  <si>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</si>
  <si>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</si>
  <si>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</si>
  <si>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</si>
  <si>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</si>
  <si>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</si>
  <si>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</si>
  <si>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</si>
  <si>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</si>
  <si>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</si>
  <si>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</si>
  <si>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</si>
  <si>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</si>
  <si>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</si>
  <si>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</si>
  <si>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</si>
  <si>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</si>
  <si>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</si>
  <si>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</si>
  <si>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</si>
  <si>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</si>
  <si>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</si>
  <si>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</si>
  <si>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</si>
  <si>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</si>
  <si>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</si>
  <si>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</si>
  <si>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</si>
  <si>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</si>
  <si>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</si>
  <si>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</si>
  <si>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</si>
  <si>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</si>
  <si>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</si>
  <si>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</si>
  <si>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</si>
  <si>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</si>
  <si>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</si>
  <si>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</si>
  <si>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</si>
  <si>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</si>
  <si>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</si>
  <si>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</si>
  <si>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</si>
  <si>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</si>
  <si>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</si>
  <si>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</si>
  <si>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</si>
  <si>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</si>
  <si>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</si>
  <si>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</si>
  <si>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</si>
  <si>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</si>
  <si>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</si>
  <si>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</si>
  <si>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</si>
  <si>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</si>
  <si>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</si>
  <si>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</si>
  <si>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</si>
  <si>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</si>
  <si>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</si>
  <si>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</si>
  <si>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</si>
  <si>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</si>
  <si>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</si>
  <si>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</si>
  <si>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</si>
  <si>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</si>
  <si>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</si>
  <si>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</si>
  <si>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</si>
  <si>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</si>
  <si>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</si>
  <si>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</si>
  <si>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</si>
  <si>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</si>
  <si>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</si>
  <si>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</si>
  <si>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</si>
  <si>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</si>
  <si>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</si>
  <si>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</si>
  <si>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</si>
  <si>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</si>
  <si>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</si>
  <si>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</si>
  <si>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</si>
  <si>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</si>
  <si>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</si>
  <si>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</si>
  <si>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</si>
  <si>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</si>
  <si>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</si>
  <si>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</si>
  <si>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</si>
  <si>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</si>
  <si>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</si>
  <si>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</si>
  <si>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</si>
  <si>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</si>
  <si>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</si>
  <si>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</si>
  <si>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</si>
  <si>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</si>
  <si>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</si>
  <si>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</si>
  <si>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</si>
  <si>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</si>
  <si>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</si>
  <si>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</si>
  <si>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</si>
  <si>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</si>
  <si>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</si>
  <si>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</si>
  <si>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</si>
  <si>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</si>
  <si>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</si>
  <si>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</si>
  <si>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</si>
  <si>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</si>
  <si>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</si>
  <si>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</si>
  <si>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</si>
  <si>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</si>
  <si>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</si>
  <si>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</si>
  <si>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</si>
  <si>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</si>
  <si>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</si>
  <si>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</si>
  <si>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</si>
  <si>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</si>
  <si>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</si>
  <si>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</si>
  <si>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</si>
  <si>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</si>
  <si>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</si>
  <si>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</si>
  <si>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</si>
  <si>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</si>
  <si>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</si>
  <si>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</si>
  <si>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</si>
  <si>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</si>
  <si>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</si>
  <si>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</si>
  <si>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</si>
  <si>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</si>
  <si>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</si>
  <si>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</si>
  <si>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</si>
  <si>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</si>
  <si>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</si>
  <si>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</si>
  <si>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</si>
  <si>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</si>
  <si>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</si>
  <si>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</si>
  <si>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</si>
  <si>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</si>
  <si>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</si>
  <si>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</si>
  <si>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</si>
  <si>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</si>
  <si>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</si>
  <si>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</si>
  <si>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</si>
  <si>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</si>
  <si>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</si>
  <si>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</si>
  <si>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</si>
  <si>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</si>
  <si>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</si>
  <si>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</si>
  <si>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</si>
  <si>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</si>
  <si>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</si>
  <si>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</si>
  <si>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</si>
  <si>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</si>
  <si>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</si>
  <si>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</si>
  <si>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</si>
  <si>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</si>
  <si>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</si>
  <si>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</si>
  <si>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</si>
  <si>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</si>
  <si>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</si>
  <si>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</si>
  <si>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</si>
  <si>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</si>
  <si>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</si>
  <si>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</si>
  <si>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</si>
  <si>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</si>
  <si>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</si>
  <si>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</si>
  <si>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</si>
  <si>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</si>
  <si>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</si>
  <si>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</si>
  <si>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</si>
  <si>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</si>
  <si>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</si>
  <si>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</si>
  <si>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</si>
  <si>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</si>
  <si>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</si>
  <si>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</si>
  <si>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</si>
  <si>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</si>
  <si>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</si>
  <si>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</si>
  <si>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</si>
  <si>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</si>
  <si>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</si>
  <si>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</si>
  <si>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</si>
  <si>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</si>
  <si>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</si>
  <si>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</si>
  <si>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</si>
  <si>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</si>
  <si>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</si>
  <si>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</si>
  <si>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</si>
  <si>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</si>
  <si>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</si>
  <si>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</si>
  <si>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</si>
  <si>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</si>
  <si>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</si>
  <si>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</si>
  <si>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</si>
  <si>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</si>
  <si>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</si>
  <si>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</si>
  <si>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</si>
  <si>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</si>
  <si>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</si>
  <si>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</si>
  <si>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</si>
  <si>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</si>
  <si>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</si>
  <si>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</si>
  <si>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</si>
  <si>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</si>
  <si>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</si>
  <si>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</si>
  <si>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</si>
  <si>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</si>
  <si>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</si>
  <si>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</si>
  <si>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</si>
  <si>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</si>
  <si>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</si>
  <si>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</si>
  <si>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</si>
  <si>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</si>
  <si>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</si>
  <si>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</si>
  <si>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</si>
  <si>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</si>
  <si>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</si>
  <si>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</si>
  <si>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</si>
  <si>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</si>
  <si>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</si>
  <si>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</si>
  <si>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</si>
  <si>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</si>
  <si>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</si>
  <si>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</si>
  <si>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</si>
  <si>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</si>
  <si>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</si>
  <si>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</si>
  <si>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</si>
  <si>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</si>
  <si>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</si>
  <si>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</si>
  <si>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</si>
  <si>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</si>
  <si>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</si>
  <si>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</si>
  <si>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</si>
  <si>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</si>
  <si>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</si>
  <si>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</si>
  <si>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</si>
  <si>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</si>
  <si>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</si>
  <si>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</si>
  <si>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</si>
  <si>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</si>
  <si>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</si>
  <si>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</si>
  <si>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</si>
  <si>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</si>
  <si>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</si>
  <si>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</si>
  <si>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</si>
  <si>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</si>
  <si>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</si>
  <si>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</si>
  <si>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</si>
  <si>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</si>
  <si>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</si>
  <si>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</si>
  <si>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</si>
  <si>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</si>
  <si>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</si>
  <si>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</si>
  <si>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</si>
  <si>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</si>
  <si>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</si>
  <si>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</si>
  <si>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</si>
  <si>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</si>
  <si>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</si>
  <si>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</si>
  <si>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</si>
  <si>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</si>
  <si>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</si>
  <si>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</si>
  <si>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</si>
  <si>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</si>
  <si>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</si>
  <si>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</si>
  <si>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</si>
  <si>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</si>
  <si>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</si>
  <si>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</si>
  <si>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</si>
  <si>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</si>
  <si>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</si>
  <si>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</si>
  <si>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</si>
  <si>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</si>
  <si>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</si>
  <si>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</si>
  <si>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</si>
  <si>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</si>
  <si>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</si>
  <si>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</si>
  <si>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</si>
  <si>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</si>
  <si>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</si>
  <si>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</si>
  <si>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</si>
  <si>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</si>
  <si>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</si>
  <si>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</si>
  <si>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</si>
  <si>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</si>
  <si>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</si>
  <si>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</si>
  <si>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</si>
  <si>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</si>
  <si>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</si>
  <si>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</si>
  <si>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</si>
  <si>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</si>
  <si>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</si>
  <si>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</si>
  <si>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</si>
  <si>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</si>
  <si>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</si>
  <si>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</si>
  <si>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</si>
  <si>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</si>
  <si>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</si>
  <si>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</si>
  <si>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</si>
  <si>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</si>
  <si>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</si>
  <si>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</si>
  <si>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</si>
  <si>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</si>
  <si>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</si>
  <si>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</si>
  <si>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</si>
  <si>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</si>
  <si>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</si>
  <si>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</si>
  <si>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</si>
  <si>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</si>
  <si>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</si>
  <si>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</si>
  <si>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</si>
  <si>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</si>
  <si>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</si>
  <si>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</si>
  <si>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</si>
  <si>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</si>
  <si>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</si>
  <si>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</si>
  <si>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</si>
  <si>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</si>
  <si>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</si>
  <si>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</si>
  <si>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</si>
  <si>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</si>
  <si>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</si>
  <si>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</si>
  <si>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</si>
  <si>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</si>
  <si>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</si>
  <si>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</si>
  <si>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</si>
  <si>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</si>
  <si>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</si>
  <si>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</si>
  <si>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</si>
  <si>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</si>
  <si>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</si>
  <si>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</si>
  <si>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</si>
  <si>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</si>
  <si>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</si>
  <si>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</si>
  <si>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</si>
  <si>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</si>
  <si>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</si>
  <si>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</si>
  <si>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</si>
  <si>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</si>
  <si>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</si>
  <si>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</si>
  <si>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</si>
  <si>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</si>
  <si>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</si>
  <si>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</si>
  <si>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</si>
  <si>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</si>
  <si>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</si>
  <si>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</si>
  <si>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</si>
  <si>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</si>
  <si>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</si>
  <si>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</si>
  <si>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</si>
  <si>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</si>
  <si>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</si>
  <si>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</si>
  <si>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</si>
  <si>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</si>
  <si>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</si>
  <si>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</si>
  <si>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</si>
  <si>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</si>
  <si>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</si>
  <si>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</si>
  <si>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</si>
  <si>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</si>
  <si>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</si>
  <si>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</si>
  <si>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</si>
  <si>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</si>
  <si>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</si>
  <si>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</si>
  <si>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</si>
  <si>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</si>
  <si>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</si>
  <si>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</si>
  <si>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</si>
  <si>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</si>
  <si>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</si>
  <si>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</si>
  <si>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</si>
  <si>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</si>
  <si>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</si>
  <si>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</si>
  <si>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</si>
  <si>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</si>
  <si>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</si>
  <si>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</si>
  <si>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</si>
  <si>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</si>
  <si>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</si>
  <si>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</si>
  <si>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</si>
  <si>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</si>
  <si>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</si>
  <si>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</si>
  <si>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</si>
  <si>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</si>
  <si>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</si>
  <si>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</si>
  <si>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</si>
  <si>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</si>
  <si>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</si>
  <si>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</si>
  <si>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</si>
  <si>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</si>
  <si>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</si>
  <si>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</si>
  <si>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</si>
  <si>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</si>
  <si>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</si>
  <si>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</si>
  <si>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</si>
  <si>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</si>
  <si>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</si>
  <si>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</si>
  <si>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</si>
  <si>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</si>
  <si>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</si>
  <si>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</si>
  <si>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</si>
  <si>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</si>
  <si>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</si>
  <si>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</si>
  <si>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</si>
  <si>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</si>
  <si>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</si>
  <si>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</si>
  <si>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</si>
  <si>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</si>
  <si>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</si>
  <si>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</si>
  <si>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</si>
  <si>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</si>
  <si>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</si>
  <si>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</si>
  <si>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</si>
  <si>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</si>
  <si>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</si>
  <si>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</si>
  <si>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</si>
  <si>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</si>
  <si>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</si>
  <si>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</si>
  <si>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</si>
  <si>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</si>
  <si>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</si>
  <si>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</si>
  <si>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</si>
  <si>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</si>
  <si>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</si>
  <si>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</si>
  <si>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</si>
  <si>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</si>
  <si>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</si>
  <si>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</si>
  <si>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</si>
  <si>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</si>
  <si>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</si>
  <si>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</si>
  <si>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</si>
  <si>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</si>
  <si>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</si>
  <si>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</si>
  <si>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</si>
  <si>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</si>
  <si>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</si>
  <si>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</si>
  <si>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</si>
  <si>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</si>
  <si>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</si>
  <si>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</si>
  <si>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</si>
  <si>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</si>
  <si>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</si>
  <si>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</si>
  <si>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</si>
  <si>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</si>
  <si>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</si>
  <si>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</si>
  <si>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</si>
  <si>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</si>
  <si>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</si>
  <si>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</si>
  <si>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</si>
  <si>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</si>
  <si>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</si>
  <si>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</si>
  <si>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</si>
  <si>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</si>
  <si>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</si>
  <si>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</si>
  <si>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</si>
  <si>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</si>
  <si>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</si>
  <si>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</si>
  <si>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</si>
  <si>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</si>
  <si>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</si>
  <si>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</si>
  <si>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</si>
  <si>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</si>
  <si>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</si>
  <si>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</si>
  <si>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</si>
  <si>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</si>
  <si>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</si>
  <si>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</si>
  <si>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</si>
  <si>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</si>
  <si>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</si>
  <si>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</si>
  <si>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</si>
  <si>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</si>
  <si>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</si>
  <si>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</si>
  <si>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</si>
  <si>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</si>
  <si>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</si>
  <si>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</si>
  <si>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</si>
  <si>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</si>
  <si>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</si>
  <si>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</si>
  <si>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</si>
  <si>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</si>
  <si>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</si>
  <si>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</si>
  <si>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</si>
  <si>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</si>
  <si>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</si>
  <si>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</si>
  <si>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</si>
  <si>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</si>
  <si>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</si>
  <si>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</si>
  <si>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</si>
  <si>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</si>
  <si>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</si>
  <si>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</si>
  <si>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</si>
  <si>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</si>
  <si>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</si>
  <si>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</si>
  <si>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</si>
  <si>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</si>
  <si>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</si>
  <si>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</si>
  <si>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</si>
  <si>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</si>
  <si>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</si>
  <si>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</si>
  <si>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</si>
  <si>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</si>
  <si>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</si>
  <si>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</si>
  <si>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</si>
  <si>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</si>
  <si>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</si>
  <si>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</si>
  <si>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</si>
  <si>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</si>
  <si>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</si>
  <si>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</si>
  <si>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</si>
  <si>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</si>
  <si>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</si>
  <si>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</si>
  <si>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</si>
  <si>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</si>
  <si>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</si>
  <si>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</si>
  <si>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</si>
  <si>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</si>
  <si>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</si>
  <si>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</si>
  <si>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</si>
  <si>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</si>
  <si>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</si>
  <si>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</si>
  <si>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</si>
  <si>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</si>
  <si>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</si>
  <si>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</si>
  <si>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</si>
  <si>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</si>
  <si>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</si>
  <si>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</si>
  <si>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</si>
  <si>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</si>
  <si>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</si>
  <si>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</si>
  <si>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</si>
  <si>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</si>
  <si>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</si>
  <si>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</si>
  <si>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</si>
  <si>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</si>
  <si>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</si>
  <si>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</si>
  <si>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</si>
  <si>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</si>
  <si>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</si>
  <si>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</si>
  <si>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</si>
  <si>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</si>
  <si>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</si>
  <si>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</si>
  <si>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</si>
  <si>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</si>
  <si>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</si>
  <si>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</si>
  <si>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</si>
  <si>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</si>
  <si>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</si>
  <si>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</si>
  <si>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</si>
  <si>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</si>
  <si>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</si>
  <si>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</si>
  <si>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</si>
  <si>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</si>
  <si>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</si>
  <si>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</si>
  <si>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</si>
  <si>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</si>
  <si>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</si>
  <si>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</si>
  <si>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</si>
  <si>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</si>
  <si>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</si>
  <si>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</si>
  <si>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</si>
  <si>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</si>
  <si>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</si>
  <si>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</si>
  <si>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</si>
  <si>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</si>
  <si>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</si>
  <si>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</si>
  <si>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</si>
  <si>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</si>
  <si>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</si>
  <si>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</si>
  <si>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</si>
  <si>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</si>
  <si>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</si>
  <si>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</si>
  <si>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</si>
  <si>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</si>
  <si>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</si>
  <si>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</si>
  <si>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</si>
  <si>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</si>
  <si>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</si>
  <si>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</si>
  <si>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</si>
  <si>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</si>
  <si>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</si>
  <si>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</si>
  <si>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</si>
  <si>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</si>
  <si>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</si>
  <si>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</si>
  <si>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</si>
  <si>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</si>
  <si>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</si>
  <si>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</si>
  <si>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</si>
  <si>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</si>
  <si>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</si>
  <si>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</si>
  <si>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</si>
  <si>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</si>
  <si>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</si>
  <si>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</si>
  <si>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</si>
  <si>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</si>
  <si>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</si>
  <si>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</si>
  <si>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</si>
  <si>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</si>
  <si>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</si>
  <si>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</si>
  <si>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</si>
  <si>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</si>
  <si>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</si>
  <si>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</si>
  <si>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</si>
  <si>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</si>
  <si>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</si>
  <si>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</si>
  <si>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</si>
  <si>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</si>
  <si>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</si>
  <si>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</si>
  <si>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</si>
  <si>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</si>
  <si>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</si>
  <si>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</si>
  <si>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</si>
  <si>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</si>
  <si>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</si>
  <si>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</si>
  <si>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</si>
  <si>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</si>
  <si>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</si>
  <si>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</si>
  <si>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</si>
  <si>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</si>
  <si>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</si>
  <si>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</si>
  <si>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</si>
  <si>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</si>
  <si>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</si>
  <si>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</si>
  <si>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</si>
  <si>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</si>
  <si>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</si>
  <si>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</si>
  <si>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</si>
  <si>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</si>
  <si>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</si>
  <si>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</si>
  <si>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</si>
  <si>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</si>
  <si>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</si>
  <si>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</si>
  <si>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</si>
  <si>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</si>
  <si>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</si>
  <si>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</si>
  <si>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</si>
  <si>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</si>
  <si>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</si>
  <si>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</si>
  <si>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</si>
  <si>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</si>
  <si>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</si>
  <si>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</si>
  <si>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</si>
  <si>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</si>
  <si>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</si>
  <si>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</si>
  <si>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</si>
  <si>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</si>
  <si>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</si>
  <si>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</si>
  <si>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</si>
  <si>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</si>
  <si>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</si>
  <si>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</si>
  <si>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</si>
  <si>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</si>
  <si>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</si>
  <si>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</si>
  <si>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</si>
  <si>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</si>
  <si>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</si>
  <si>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</si>
  <si>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</si>
  <si>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</si>
  <si>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</si>
  <si>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</si>
  <si>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</si>
  <si>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</si>
  <si>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</si>
  <si>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</si>
  <si>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</si>
  <si>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</si>
  <si>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</si>
  <si>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</si>
  <si>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</si>
  <si>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</si>
  <si>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</si>
  <si>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</si>
  <si>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</si>
  <si>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</si>
  <si>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</si>
  <si>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</si>
  <si>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</si>
  <si>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</si>
  <si>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</si>
  <si>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</si>
  <si>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</si>
  <si>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</si>
  <si>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</si>
  <si>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</si>
  <si>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</si>
  <si>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</si>
  <si>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</si>
  <si>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</si>
  <si>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</si>
  <si>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</si>
  <si>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</si>
  <si>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</si>
  <si>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</si>
  <si>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</si>
  <si>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</si>
  <si>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</si>
  <si>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</si>
  <si>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</si>
  <si>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</si>
  <si>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</si>
  <si>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</si>
  <si>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</si>
  <si>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</si>
  <si>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</si>
  <si>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</si>
  <si>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</si>
  <si>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</si>
  <si>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</si>
  <si>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</si>
  <si>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</si>
  <si>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</si>
  <si>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</si>
  <si>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</si>
  <si>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</si>
  <si>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</si>
  <si>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</si>
  <si>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</si>
  <si>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</si>
  <si>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</si>
  <si>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</si>
  <si>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</si>
  <si>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</si>
  <si>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</si>
  <si>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</si>
  <si>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</si>
  <si>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</si>
  <si>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</si>
  <si>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</si>
  <si>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</si>
  <si>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</si>
  <si>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</si>
  <si>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</si>
  <si>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</si>
  <si>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</si>
  <si>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</si>
  <si>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</si>
  <si>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</si>
  <si>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</si>
  <si>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</si>
  <si>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</si>
  <si>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</si>
  <si>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</si>
  <si>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</si>
  <si>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</si>
  <si>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</si>
  <si>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</si>
  <si>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</si>
  <si>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</si>
  <si>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</si>
  <si>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</si>
  <si>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</si>
  <si>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</si>
  <si>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</si>
  <si>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</si>
  <si>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</si>
  <si>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</si>
  <si>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</si>
  <si>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</si>
  <si>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</si>
  <si>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</si>
  <si>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</si>
  <si>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</si>
  <si>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</si>
  <si>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</si>
  <si>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</si>
  <si>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</si>
  <si>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</si>
  <si>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</si>
  <si>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</si>
  <si>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</si>
  <si>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</si>
  <si>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</si>
  <si>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</si>
  <si>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</si>
  <si>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</si>
  <si>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</si>
  <si>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</si>
  <si>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</si>
  <si>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</si>
  <si>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</si>
  <si>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</si>
  <si>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</si>
  <si>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</si>
  <si>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</si>
  <si>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</si>
  <si>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</si>
  <si>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</si>
  <si>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</si>
  <si>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</si>
  <si>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</si>
  <si>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</si>
  <si>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</si>
  <si>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</si>
  <si>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</si>
  <si>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</si>
  <si>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</si>
  <si>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</si>
  <si>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</si>
  <si>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</si>
  <si>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</si>
  <si>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</si>
  <si>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</si>
  <si>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</si>
  <si>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</si>
  <si>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</si>
  <si>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</si>
  <si>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</si>
  <si>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</si>
  <si>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</si>
  <si>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</si>
  <si>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</si>
  <si>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</si>
  <si>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</si>
  <si>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</si>
  <si>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</si>
  <si>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</si>
  <si>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</si>
  <si>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</si>
  <si>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</si>
  <si>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</si>
  <si>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</si>
  <si>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</si>
  <si>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</si>
  <si>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</si>
  <si>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</si>
  <si>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</si>
  <si>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</si>
  <si>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</si>
  <si>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</si>
  <si>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</si>
  <si>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</si>
  <si>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</si>
  <si>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</si>
  <si>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</si>
  <si>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</si>
  <si>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</si>
  <si>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</si>
  <si>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</si>
  <si>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</si>
  <si>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</si>
  <si>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</si>
  <si>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</si>
  <si>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</si>
  <si>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</si>
  <si>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</si>
  <si>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</si>
  <si>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</si>
  <si>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</si>
  <si>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</si>
  <si>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</si>
  <si>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</si>
  <si>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</si>
  <si>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</si>
  <si>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</si>
  <si>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</si>
  <si>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</si>
  <si>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</si>
  <si>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</si>
  <si>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</si>
  <si>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</si>
  <si>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</si>
  <si>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</si>
  <si>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</si>
  <si>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</si>
  <si>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</si>
  <si>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</si>
  <si>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</si>
  <si>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</si>
  <si>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</si>
  <si>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</si>
  <si>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</si>
  <si>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</si>
  <si>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</si>
  <si>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</si>
  <si>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</si>
  <si>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</si>
  <si>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</si>
  <si>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</si>
  <si>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</si>
  <si>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</si>
  <si>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</si>
  <si>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</si>
  <si>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</si>
  <si>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</si>
  <si>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</si>
  <si>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</si>
  <si>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</si>
  <si>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</si>
  <si>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</si>
  <si>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</si>
  <si>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</si>
  <si>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</si>
  <si>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</si>
  <si>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</si>
  <si>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</si>
  <si>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</si>
  <si>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</si>
  <si>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</si>
  <si>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</si>
  <si>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</si>
  <si>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</si>
  <si>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</si>
  <si>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</si>
  <si>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</si>
  <si>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</si>
  <si>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</si>
  <si>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</si>
  <si>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</si>
  <si>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</si>
  <si>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</si>
  <si>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</si>
  <si>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</si>
  <si>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</si>
  <si>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</si>
  <si>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</si>
  <si>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</si>
  <si>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</si>
  <si>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</si>
  <si>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</si>
  <si>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</si>
  <si>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</si>
  <si>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</si>
  <si>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</si>
  <si>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</si>
  <si>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</si>
  <si>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</si>
  <si>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</si>
  <si>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</si>
  <si>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</si>
  <si>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</si>
  <si>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</si>
  <si>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</si>
  <si>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</si>
  <si>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</si>
  <si>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</si>
  <si>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</si>
  <si>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</si>
  <si>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</si>
  <si>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</si>
  <si>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</si>
  <si>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</si>
  <si>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</si>
  <si>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</si>
  <si>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</si>
  <si>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</si>
  <si>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</si>
  <si>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</si>
  <si>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</si>
  <si>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</si>
  <si>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</si>
  <si>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</si>
  <si>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</si>
  <si>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</si>
  <si>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</si>
  <si>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</si>
  <si>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</si>
  <si>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</si>
  <si>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</si>
  <si>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</si>
  <si>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</si>
  <si>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</si>
  <si>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</si>
  <si>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</si>
  <si>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</si>
  <si>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</si>
  <si>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</si>
  <si>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</si>
  <si>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</si>
  <si>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</si>
  <si>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</si>
  <si>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</si>
  <si>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</si>
  <si>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</si>
  <si>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</si>
  <si>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</si>
  <si>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</si>
  <si>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</si>
  <si>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</si>
  <si>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</si>
  <si>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</si>
  <si>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</si>
  <si>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</si>
  <si>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</si>
  <si>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</si>
  <si>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</si>
  <si>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</si>
  <si>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</si>
  <si>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</si>
  <si>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</si>
  <si>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</si>
  <si>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</si>
  <si>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</si>
  <si>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</si>
  <si>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</si>
  <si>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</si>
  <si>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</si>
  <si>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</si>
  <si>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</si>
  <si>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</si>
  <si>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</si>
  <si>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</si>
  <si>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</si>
  <si>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</si>
  <si>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</si>
  <si>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</si>
  <si>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</si>
  <si>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</si>
  <si>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</si>
  <si>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</si>
  <si>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</si>
  <si>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</si>
  <si>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</si>
  <si>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</si>
  <si>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</si>
  <si>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</si>
  <si>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</si>
  <si>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</si>
  <si>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</si>
  <si>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</si>
  <si>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</si>
  <si>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</si>
  <si>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</si>
  <si>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</si>
  <si>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</si>
  <si>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</si>
  <si>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</si>
  <si>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</si>
  <si>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</si>
  <si>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</si>
  <si>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</si>
  <si>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</si>
  <si>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</si>
  <si>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</si>
  <si>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</si>
  <si>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</si>
  <si>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</si>
  <si>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</si>
  <si>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</si>
  <si>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</si>
  <si>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</si>
  <si>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</si>
  <si>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</si>
  <si>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</si>
  <si>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</si>
  <si>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</si>
  <si>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</si>
  <si>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</si>
  <si>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</si>
  <si>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</si>
  <si>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</si>
  <si>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</si>
  <si>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</si>
  <si>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</si>
  <si>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</si>
  <si>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</si>
  <si>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</si>
  <si>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</si>
  <si>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</si>
  <si>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</si>
  <si>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</si>
  <si>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</si>
  <si>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</si>
  <si>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</si>
  <si>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</si>
  <si>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</si>
  <si>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</si>
  <si>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</si>
  <si>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</si>
  <si>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</si>
  <si>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</si>
  <si>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</si>
  <si>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</si>
  <si>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</si>
  <si>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</si>
  <si>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</si>
  <si>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</si>
  <si>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</si>
  <si>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</si>
  <si>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</si>
  <si>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</si>
  <si>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</si>
  <si>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</si>
  <si>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</si>
  <si>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</si>
  <si>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</si>
  <si>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</si>
  <si>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</si>
  <si>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</si>
  <si>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</si>
  <si>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</si>
  <si>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</si>
  <si>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</si>
  <si>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</si>
  <si>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</si>
  <si>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</si>
  <si>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</si>
  <si>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</si>
  <si>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</si>
  <si>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</si>
  <si>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</si>
  <si>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</si>
  <si>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</si>
  <si>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</si>
  <si>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</si>
  <si>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</si>
  <si>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</si>
  <si>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</si>
  <si>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</si>
  <si>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</si>
  <si>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</si>
  <si>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</si>
  <si>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</si>
  <si>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</si>
  <si>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</si>
  <si>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</si>
  <si>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</si>
  <si>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</si>
  <si>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</si>
  <si>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</si>
  <si>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</si>
  <si>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</si>
  <si>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</si>
  <si>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</si>
  <si>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</si>
  <si>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</si>
  <si>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</si>
  <si>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</si>
  <si>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</si>
  <si>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</si>
  <si>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</si>
  <si>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</si>
  <si>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</si>
  <si>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</si>
  <si>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</si>
  <si>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</si>
  <si>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</si>
  <si>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</si>
  <si>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</si>
  <si>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</si>
  <si>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</si>
  <si>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</si>
  <si>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</si>
  <si>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</si>
  <si>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</si>
  <si>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</si>
  <si>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</si>
  <si>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</si>
  <si>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</si>
  <si>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</si>
  <si>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</si>
  <si>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</si>
  <si>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</si>
  <si>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</si>
  <si>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</si>
  <si>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</si>
  <si>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</si>
  <si>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</si>
  <si>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</si>
  <si>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</si>
  <si>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</si>
  <si>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</si>
  <si>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</si>
  <si>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</si>
  <si>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</si>
  <si>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</si>
  <si>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</si>
  <si>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</si>
  <si>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</si>
  <si>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</si>
  <si>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</si>
  <si>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</si>
  <si>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</si>
  <si>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</si>
  <si>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</si>
  <si>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</si>
  <si>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</si>
  <si>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</si>
  <si>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</si>
  <si>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</si>
  <si>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</si>
  <si>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</si>
  <si>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</si>
  <si>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</si>
  <si>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</si>
  <si>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</si>
  <si>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</si>
  <si>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</si>
  <si>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</si>
  <si>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</si>
  <si>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</si>
  <si>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</si>
  <si>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</si>
  <si>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</si>
  <si>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</si>
  <si>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</si>
  <si>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</si>
  <si>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</si>
  <si>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</si>
  <si>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</si>
  <si>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</si>
  <si>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</si>
  <si>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</si>
  <si>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</si>
  <si>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</si>
  <si>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</si>
  <si>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</si>
  <si>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</si>
  <si>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</si>
  <si>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</si>
  <si>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</si>
  <si>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</si>
  <si>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</si>
  <si>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</si>
  <si>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</si>
  <si>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</si>
  <si>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</si>
  <si>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</si>
  <si>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</si>
  <si>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</si>
  <si>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</si>
  <si>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</si>
  <si>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</si>
  <si>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</si>
  <si>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</si>
  <si>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</si>
  <si>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</si>
  <si>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</si>
  <si>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</si>
  <si>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</si>
  <si>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</si>
  <si>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</si>
  <si>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</si>
  <si>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</si>
  <si>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</si>
  <si>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</si>
  <si>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</si>
  <si>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</si>
  <si>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</si>
  <si>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</si>
  <si>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</si>
  <si>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</si>
  <si>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</si>
  <si>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</si>
  <si>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</si>
  <si>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</si>
  <si>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</si>
  <si>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</si>
  <si>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</si>
  <si>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</si>
  <si>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</si>
  <si>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</si>
  <si>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</si>
  <si>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</si>
  <si>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</si>
  <si>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</si>
  <si>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</si>
  <si>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</si>
  <si>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</si>
  <si>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</si>
  <si>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</si>
  <si>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</si>
  <si>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</si>
  <si>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</si>
  <si>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</si>
  <si>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</si>
  <si>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</si>
  <si>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</si>
  <si>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</si>
  <si>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</si>
  <si>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</si>
  <si>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</si>
  <si>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</si>
  <si>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</si>
  <si>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</si>
  <si>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</si>
  <si>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</si>
  <si>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</si>
  <si>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</si>
  <si>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</si>
  <si>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</si>
  <si>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</si>
  <si>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</si>
  <si>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</si>
  <si>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</si>
  <si>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</si>
  <si>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</si>
  <si>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</si>
  <si>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</si>
  <si>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</si>
  <si>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</si>
  <si>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</si>
  <si>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</si>
  <si>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</si>
  <si>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</si>
  <si>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</si>
  <si>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</si>
  <si>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</si>
  <si>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</si>
  <si>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</si>
  <si>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</si>
  <si>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</si>
  <si>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</si>
  <si>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</si>
  <si>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</si>
  <si>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</si>
  <si>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</si>
  <si>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</si>
  <si>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</si>
  <si>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</si>
  <si>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</si>
  <si>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</si>
  <si>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</si>
  <si>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</si>
  <si>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</si>
  <si>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</si>
  <si>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</si>
  <si>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</si>
  <si>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</si>
  <si>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</si>
  <si>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</si>
  <si>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</si>
  <si>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</si>
  <si>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</si>
  <si>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</si>
  <si>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</si>
  <si>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</si>
  <si>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</si>
  <si>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</si>
  <si>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</si>
  <si>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</si>
  <si>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</si>
  <si>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</si>
  <si>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</si>
  <si>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</si>
  <si>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</si>
  <si>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</si>
  <si>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</si>
  <si>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</si>
  <si>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</si>
  <si>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</si>
  <si>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</si>
  <si>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</si>
  <si>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</si>
  <si>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</si>
  <si>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</si>
  <si>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</si>
  <si>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</si>
  <si>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</si>
  <si>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</si>
  <si>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</si>
  <si>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</si>
  <si>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</si>
  <si>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</si>
  <si>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</si>
  <si>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</si>
  <si>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</si>
  <si>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</si>
  <si>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</si>
  <si>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</si>
  <si>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</si>
  <si>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</si>
  <si>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</si>
  <si>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</si>
  <si>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</si>
  <si>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</si>
  <si>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</si>
  <si>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</si>
  <si>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</si>
  <si>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</si>
  <si>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</si>
  <si>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</si>
  <si>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</si>
  <si>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</si>
  <si>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</si>
  <si>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</si>
  <si>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</si>
  <si>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</si>
  <si>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</si>
  <si>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</si>
  <si>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</si>
  <si>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</si>
  <si>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</si>
  <si>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</si>
  <si>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</si>
  <si>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</si>
  <si>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</si>
  <si>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</si>
  <si>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</si>
  <si>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</si>
  <si>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</si>
  <si>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</si>
  <si>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</si>
  <si>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</si>
  <si>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</si>
  <si>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</si>
  <si>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</si>
  <si>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</si>
  <si>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</si>
  <si>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</si>
  <si>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</si>
  <si>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</si>
  <si>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</si>
  <si>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</si>
  <si>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</si>
  <si>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</si>
  <si>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</si>
  <si>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</si>
  <si>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</si>
  <si>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</si>
  <si>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</si>
  <si>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</si>
  <si>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</si>
  <si>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</si>
  <si>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</si>
  <si>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</si>
  <si>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</si>
  <si>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</si>
  <si>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</si>
  <si>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</si>
  <si>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</si>
  <si>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</si>
  <si>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</si>
  <si>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</si>
  <si>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</si>
  <si>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</si>
  <si>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</si>
  <si>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</si>
  <si>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</si>
  <si>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</si>
  <si>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</si>
  <si>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</si>
  <si>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</si>
  <si>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</si>
  <si>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</si>
  <si>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</si>
  <si>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</si>
  <si>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</si>
  <si>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</si>
  <si>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</si>
  <si>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</si>
  <si>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</si>
  <si>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</si>
  <si>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</si>
  <si>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</si>
  <si>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</si>
  <si>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</si>
  <si>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</si>
  <si>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</si>
  <si>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</si>
  <si>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</si>
  <si>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</si>
  <si>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</si>
  <si>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</si>
  <si>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</si>
  <si>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</si>
  <si>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</si>
  <si>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</si>
  <si>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</si>
  <si>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</si>
  <si>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</si>
  <si>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</si>
  <si>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</si>
  <si>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</si>
  <si>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</si>
  <si>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</si>
  <si>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</si>
  <si>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</si>
  <si>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</si>
  <si>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</si>
  <si>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</si>
  <si>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</si>
  <si>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</si>
  <si>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</si>
  <si>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</si>
  <si>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</si>
  <si>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</si>
  <si>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</si>
  <si>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</si>
  <si>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</si>
  <si>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</si>
  <si>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</si>
  <si>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</si>
  <si>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</si>
  <si>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</si>
  <si>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</si>
  <si>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</si>
  <si>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</si>
  <si>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</si>
  <si>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</si>
  <si>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</si>
  <si>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</si>
  <si>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</si>
  <si>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</si>
  <si>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</si>
  <si>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</si>
  <si>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</si>
  <si>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</si>
  <si>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</si>
  <si>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</si>
  <si>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</si>
  <si>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</si>
  <si>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</si>
  <si>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</si>
  <si>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</si>
  <si>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</si>
  <si>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</si>
  <si>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</si>
  <si>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</si>
  <si>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</si>
  <si>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</si>
  <si>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</si>
  <si>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</si>
  <si>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</si>
  <si>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</si>
  <si>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</si>
  <si>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</si>
  <si>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</si>
  <si>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</si>
  <si>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</si>
  <si>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</si>
  <si>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</si>
  <si>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</si>
  <si>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</si>
  <si>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</si>
  <si>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</si>
  <si>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</si>
  <si>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</si>
  <si>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</si>
  <si>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</si>
  <si>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</si>
  <si>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</si>
  <si>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</si>
  <si>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</si>
  <si>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</si>
  <si>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</si>
  <si>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</si>
  <si>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</si>
  <si>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</si>
  <si>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</si>
  <si>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</si>
  <si>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</si>
  <si>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</si>
  <si>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</si>
  <si>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</si>
  <si>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</si>
  <si>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</si>
  <si>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</si>
  <si>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</si>
  <si>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</si>
  <si>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</si>
  <si>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</si>
  <si>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</si>
  <si>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</si>
  <si>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</si>
  <si>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</si>
  <si>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</si>
  <si>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</si>
  <si>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</si>
  <si>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</si>
  <si>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</si>
  <si>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</si>
  <si>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</si>
  <si>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</si>
  <si>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</si>
  <si>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</si>
  <si>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</si>
  <si>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</si>
  <si>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</si>
  <si>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</si>
  <si>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</si>
  <si>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</si>
  <si>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</si>
  <si>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</si>
  <si>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</si>
  <si>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</si>
  <si>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</si>
  <si>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</si>
  <si>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</si>
  <si>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</si>
  <si>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</si>
  <si>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</si>
  <si>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</si>
  <si>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</si>
  <si>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</si>
  <si>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</si>
  <si>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</si>
  <si>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</si>
  <si>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</si>
  <si>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</si>
  <si>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</si>
  <si>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</si>
  <si>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</si>
  <si>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</si>
  <si>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</si>
  <si>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</si>
  <si>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</si>
  <si>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</si>
  <si>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</si>
  <si>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</si>
  <si>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</si>
  <si>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</si>
  <si>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</si>
  <si>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</si>
  <si>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</si>
  <si>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</si>
  <si>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</si>
  <si>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</si>
  <si>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</si>
  <si>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</si>
  <si>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</si>
  <si>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</si>
  <si>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</si>
  <si>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</si>
  <si>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</si>
  <si>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</si>
  <si>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</si>
  <si>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</si>
  <si>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</si>
  <si>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</si>
  <si>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</si>
  <si>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</si>
  <si>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</si>
  <si>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</si>
  <si>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</si>
  <si>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</si>
  <si>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</si>
  <si>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</si>
  <si>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</si>
  <si>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</si>
  <si>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</si>
  <si>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</si>
  <si>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</si>
  <si>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</si>
  <si>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</si>
  <si>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</si>
  <si>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</si>
  <si>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</si>
  <si>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</si>
  <si>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</si>
  <si>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</si>
  <si>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</si>
  <si>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</si>
  <si>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</si>
  <si>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</si>
  <si>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</si>
  <si>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</si>
  <si>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</si>
  <si>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</si>
  <si>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</si>
  <si>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</si>
  <si>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</si>
  <si>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</si>
  <si>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</si>
  <si>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</si>
  <si>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</si>
  <si>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</si>
  <si>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</si>
  <si>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</si>
  <si>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</si>
  <si>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</si>
  <si>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</si>
  <si>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</si>
  <si>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</si>
  <si>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</si>
  <si>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</si>
  <si>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</si>
  <si>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</si>
  <si>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</si>
  <si>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</si>
  <si>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</si>
  <si>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</si>
  <si>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</si>
  <si>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</si>
  <si>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</si>
  <si>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</si>
  <si>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</si>
  <si>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</si>
  <si>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</si>
  <si>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</si>
  <si>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</si>
  <si>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</si>
  <si>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</si>
  <si>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</si>
  <si>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</si>
  <si>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</si>
  <si>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</si>
  <si>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</si>
  <si>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</si>
  <si>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</si>
  <si>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</si>
  <si>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</si>
  <si>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</si>
  <si>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</si>
  <si>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</si>
  <si>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</si>
  <si>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</si>
  <si>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</si>
  <si>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</si>
  <si>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</si>
  <si>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</si>
  <si>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</si>
  <si>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</si>
  <si>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</si>
  <si>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</si>
  <si>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</si>
  <si>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</si>
  <si>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</si>
  <si>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</si>
  <si>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</si>
  <si>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</si>
  <si>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</si>
  <si>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</si>
  <si>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</si>
  <si>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</si>
  <si>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</si>
  <si>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</si>
  <si>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</si>
  <si>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</si>
  <si>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</si>
  <si>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</si>
  <si>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</si>
  <si>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</si>
  <si>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</si>
  <si>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</si>
  <si>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</si>
  <si>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</si>
  <si>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</si>
  <si>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</si>
  <si>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</si>
  <si>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</si>
  <si>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</si>
  <si>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</si>
  <si>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</si>
  <si>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</si>
  <si>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</si>
  <si>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</si>
  <si>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</si>
  <si>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</si>
  <si>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</si>
  <si>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</si>
  <si>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</si>
  <si>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</si>
  <si>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</si>
  <si>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</si>
  <si>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</si>
  <si>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</si>
  <si>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</si>
  <si>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</si>
  <si>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</si>
  <si>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</si>
  <si>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</si>
  <si>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</si>
  <si>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</si>
  <si>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</si>
  <si>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</si>
  <si>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</si>
  <si>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</si>
  <si>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</si>
  <si>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</si>
  <si>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</si>
  <si>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</si>
  <si>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</si>
  <si>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</si>
  <si>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</si>
  <si>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</si>
  <si>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</si>
  <si>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</si>
  <si>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</si>
  <si>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</si>
  <si>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</si>
  <si>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</si>
  <si>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</si>
  <si>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</si>
  <si>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</si>
  <si>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</si>
  <si>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</si>
  <si>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</si>
  <si>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</si>
  <si>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</si>
  <si>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</si>
  <si>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</si>
  <si>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</si>
  <si>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</si>
  <si>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</si>
  <si>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</si>
  <si>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</si>
  <si>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</si>
  <si>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</si>
  <si>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</si>
  <si>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</si>
  <si>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</si>
  <si>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</si>
  <si>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</si>
  <si>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</si>
  <si>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</si>
  <si>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</si>
  <si>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</si>
  <si>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</si>
  <si>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</si>
  <si>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</si>
  <si>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</si>
  <si>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</si>
  <si>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</si>
  <si>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</si>
  <si>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</si>
  <si>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</si>
  <si>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</si>
  <si>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</si>
  <si>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</si>
  <si>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</si>
  <si>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</si>
  <si>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</si>
  <si>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</si>
  <si>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</si>
  <si>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</si>
  <si>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</si>
  <si>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</si>
  <si>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</si>
  <si>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</si>
  <si>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</si>
  <si>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</si>
  <si>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</si>
  <si>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</si>
  <si>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</si>
  <si>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</si>
  <si>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</si>
  <si>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</si>
  <si>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</si>
  <si>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</si>
  <si>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</si>
  <si>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</si>
  <si>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</si>
  <si>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</si>
  <si>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</si>
  <si>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</si>
  <si>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</si>
  <si>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</si>
  <si>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</si>
  <si>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</si>
  <si>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</si>
  <si>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</si>
  <si>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</si>
  <si>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</si>
  <si>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</si>
  <si>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</si>
  <si>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</si>
  <si>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</si>
  <si>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</si>
  <si>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</si>
  <si>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</si>
  <si>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</si>
  <si>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</si>
  <si>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</si>
  <si>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</si>
  <si>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</si>
  <si>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</si>
  <si>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</si>
  <si>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</si>
  <si>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</si>
  <si>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</si>
  <si>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</si>
  <si>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</si>
  <si>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</si>
  <si>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</si>
  <si>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</si>
  <si>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</si>
  <si>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</si>
  <si>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</si>
  <si>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</si>
  <si>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</si>
  <si>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</si>
  <si>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</si>
  <si>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</si>
  <si>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</si>
  <si>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</si>
  <si>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</si>
  <si>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</si>
  <si>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</si>
  <si>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</si>
  <si>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</si>
  <si>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</si>
  <si>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</si>
  <si>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</si>
  <si>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</si>
  <si>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</si>
  <si>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</si>
  <si>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</si>
  <si>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</si>
  <si>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</si>
  <si>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</si>
  <si>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</si>
  <si>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</si>
  <si>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</si>
  <si>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</si>
  <si>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</si>
  <si>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</si>
  <si>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</si>
  <si>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</si>
  <si>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</si>
  <si>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</si>
  <si>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</si>
  <si>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</si>
  <si>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</si>
  <si>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</si>
  <si>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</si>
  <si>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</si>
  <si>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</si>
  <si>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</si>
  <si>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</si>
  <si>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</si>
  <si>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</si>
  <si>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</si>
  <si>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</si>
  <si>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</si>
  <si>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</si>
  <si>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</si>
  <si>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</si>
  <si>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</si>
  <si>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</si>
  <si>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</si>
  <si>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</si>
  <si>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</si>
  <si>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</si>
  <si>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</si>
  <si>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</si>
  <si>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</si>
  <si>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</si>
  <si>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</si>
  <si>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</si>
  <si>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</si>
  <si>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</si>
  <si>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</si>
  <si>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</si>
  <si>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</si>
  <si>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</si>
  <si>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</si>
  <si>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</si>
  <si>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</si>
  <si>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</si>
  <si>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</si>
  <si>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</si>
  <si>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</si>
  <si>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</si>
  <si>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</si>
  <si>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</si>
  <si>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</si>
  <si>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</si>
  <si>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</si>
  <si>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</si>
  <si>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</si>
  <si>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</si>
  <si>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</si>
  <si>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</si>
  <si>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</si>
  <si>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</si>
  <si>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</si>
  <si>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</si>
  <si>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</si>
  <si>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</si>
  <si>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</si>
  <si>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</si>
  <si>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</si>
  <si>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</si>
  <si>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</si>
  <si>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</si>
  <si>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</si>
  <si>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</si>
  <si>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</si>
  <si>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</si>
  <si>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</si>
  <si>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</si>
  <si>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</si>
  <si>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</si>
  <si>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</si>
  <si>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</si>
  <si>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</si>
  <si>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</si>
  <si>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</si>
  <si>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</si>
  <si>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</si>
  <si>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</si>
  <si>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</si>
  <si>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</si>
  <si>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</si>
  <si>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</si>
  <si>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</si>
  <si>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</si>
  <si>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</si>
  <si>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</si>
  <si>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</si>
  <si>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</si>
  <si>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</si>
  <si>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</si>
  <si>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</si>
  <si>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</si>
  <si>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</si>
  <si>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</si>
  <si>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</si>
  <si>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</si>
  <si>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</si>
  <si>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</si>
  <si>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</si>
  <si>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</si>
  <si>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</si>
  <si>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</si>
  <si>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</si>
  <si>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</si>
  <si>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</si>
  <si>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</si>
  <si>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</si>
  <si>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</si>
  <si>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</si>
  <si>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</si>
  <si>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</si>
  <si>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</si>
  <si>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</si>
  <si>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</si>
  <si>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</si>
  <si>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</si>
  <si>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</si>
  <si>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</si>
  <si>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</si>
  <si>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</si>
  <si>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</si>
  <si>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</si>
  <si>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</si>
  <si>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</si>
  <si>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</si>
  <si>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</si>
  <si>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</si>
  <si>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</si>
  <si>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</si>
  <si>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</si>
  <si>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</si>
  <si>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</si>
  <si>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</si>
  <si>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</si>
  <si>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</si>
  <si>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</si>
  <si>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</si>
  <si>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</si>
  <si>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</si>
  <si>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</si>
  <si>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</si>
  <si>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</si>
  <si>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</si>
  <si>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</si>
  <si>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</si>
  <si>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</si>
  <si>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</si>
  <si>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</si>
  <si>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</si>
  <si>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</si>
  <si>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</si>
  <si>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</si>
  <si>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</si>
  <si>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</si>
  <si>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</si>
  <si>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</si>
  <si>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</si>
  <si>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</si>
  <si>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</si>
  <si>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</si>
  <si>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</si>
  <si>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</si>
  <si>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</si>
  <si>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</si>
  <si>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</si>
  <si>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</si>
  <si>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</si>
  <si>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</si>
  <si>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</si>
  <si>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</si>
  <si>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</si>
  <si>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</si>
  <si>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</si>
  <si>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</si>
  <si>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</si>
  <si>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</si>
  <si>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</si>
  <si>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</si>
  <si>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</si>
  <si>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</si>
  <si>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</si>
  <si>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</si>
  <si>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</si>
  <si>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</si>
  <si>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</si>
  <si>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</si>
  <si>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</si>
  <si>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</si>
  <si>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</si>
  <si>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</si>
  <si>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</si>
  <si>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</si>
  <si>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</si>
  <si>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</si>
  <si>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</si>
  <si>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</si>
  <si>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</si>
  <si>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</si>
  <si>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</si>
  <si>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</si>
  <si>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</si>
  <si>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</si>
  <si>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</si>
  <si>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</si>
  <si>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</si>
  <si>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</si>
  <si>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</si>
  <si>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</si>
  <si>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</si>
  <si>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</si>
  <si>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</si>
  <si>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</si>
  <si>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</si>
  <si>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</si>
  <si>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</si>
  <si>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</si>
  <si>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</si>
  <si>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</si>
  <si>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</si>
  <si>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</si>
  <si>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</si>
  <si>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</si>
  <si>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</si>
  <si>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</si>
  <si>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</si>
  <si>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</si>
  <si>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</si>
  <si>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</si>
  <si>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</si>
  <si>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</si>
  <si>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</si>
  <si>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</si>
  <si>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</si>
  <si>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</si>
  <si>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</si>
  <si>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</si>
  <si>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</si>
  <si>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</si>
  <si>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</si>
  <si>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</si>
  <si>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</si>
  <si>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</si>
  <si>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</si>
  <si>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</si>
  <si>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</si>
  <si>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</si>
  <si>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</si>
  <si>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</si>
  <si>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</si>
  <si>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</si>
  <si>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</si>
  <si>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</si>
  <si>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</si>
  <si>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</si>
  <si>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</si>
  <si>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</si>
  <si>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</si>
  <si>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</si>
  <si>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</si>
  <si>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</si>
  <si>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</si>
  <si>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</si>
  <si>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</si>
  <si>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</si>
  <si>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</si>
  <si>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</si>
  <si>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</si>
  <si>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</si>
  <si>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</si>
  <si>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</si>
  <si>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</si>
  <si>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</si>
  <si>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</si>
  <si>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</si>
  <si>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</si>
  <si>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</si>
  <si>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</si>
  <si>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</si>
  <si>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</si>
  <si>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</si>
  <si>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</si>
  <si>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</si>
  <si>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</si>
  <si>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</si>
  <si>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</si>
  <si>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</si>
  <si>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</si>
  <si>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</si>
  <si>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</si>
  <si>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</si>
  <si>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</si>
  <si>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</si>
  <si>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</si>
  <si>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</si>
  <si>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</si>
  <si>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</si>
  <si>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</si>
  <si>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</si>
  <si>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</si>
  <si>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</si>
  <si>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</si>
  <si>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</si>
  <si>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</si>
  <si>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</si>
  <si>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</si>
  <si>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</si>
  <si>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</si>
  <si>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</si>
  <si>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</si>
  <si>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</si>
  <si>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</si>
  <si>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</si>
  <si>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</si>
  <si>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</si>
  <si>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</si>
  <si>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</si>
  <si>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</si>
  <si>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</si>
  <si>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</si>
  <si>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</si>
  <si>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</si>
  <si>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</si>
  <si>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</si>
  <si>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</si>
  <si>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</si>
  <si>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</si>
  <si>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</si>
  <si>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</si>
  <si>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</si>
  <si>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</si>
  <si>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</si>
  <si>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</si>
  <si>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</si>
  <si>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</si>
  <si>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</si>
  <si>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</si>
  <si>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</si>
  <si>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</si>
  <si>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</si>
  <si>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</si>
  <si>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</si>
  <si>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</si>
  <si>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</si>
  <si>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</si>
  <si>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</si>
  <si>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</si>
  <si>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</si>
  <si>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</si>
  <si>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</si>
  <si>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</si>
  <si>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</si>
  <si>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</si>
  <si>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</si>
  <si>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</si>
  <si>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</si>
  <si>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</si>
  <si>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</si>
  <si>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</si>
  <si>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</si>
  <si>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</si>
  <si>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</si>
  <si>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</si>
  <si>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</si>
  <si>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</si>
  <si>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</si>
  <si>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</si>
  <si>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</si>
  <si>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</si>
  <si>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</si>
  <si>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</si>
  <si>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</si>
  <si>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</si>
  <si>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</si>
  <si>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</si>
  <si>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</si>
  <si>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</si>
  <si>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</si>
  <si>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</si>
  <si>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</si>
  <si>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</si>
  <si>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</si>
  <si>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</si>
  <si>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</si>
  <si>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</si>
  <si>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</si>
  <si>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</si>
  <si>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</si>
  <si>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</si>
  <si>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</si>
  <si>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</si>
  <si>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</si>
  <si>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</si>
  <si>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</si>
  <si>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</si>
  <si>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</si>
  <si>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</si>
  <si>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</si>
  <si>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</si>
  <si>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</si>
  <si>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</si>
  <si>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</si>
  <si>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</si>
  <si>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</si>
  <si>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</si>
  <si>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</si>
  <si>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</si>
  <si>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</si>
  <si>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</si>
  <si>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</si>
  <si>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</si>
  <si>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</si>
  <si>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</si>
  <si>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</si>
  <si>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</si>
  <si>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</si>
  <si>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</si>
  <si>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</si>
  <si>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</si>
  <si>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</si>
  <si>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</si>
  <si>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</si>
  <si>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</si>
  <si>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</si>
  <si>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</si>
  <si>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</si>
  <si>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</si>
  <si>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</si>
  <si>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</si>
  <si>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</si>
  <si>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</si>
  <si>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</si>
  <si>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</si>
  <si>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</si>
  <si>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</si>
  <si>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</si>
  <si>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</si>
  <si>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</si>
  <si>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</si>
  <si>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</si>
  <si>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</si>
  <si>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</si>
  <si>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</si>
  <si>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</si>
  <si>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</si>
  <si>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</si>
  <si>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</si>
  <si>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</si>
  <si>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</si>
  <si>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</si>
  <si>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</si>
  <si>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</si>
  <si>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</si>
  <si>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</si>
  <si>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</si>
  <si>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</si>
  <si>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</si>
  <si>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</si>
  <si>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</si>
  <si>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</si>
  <si>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</si>
  <si>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</si>
  <si>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</si>
  <si>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</si>
  <si>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</si>
  <si>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</si>
  <si>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</si>
  <si>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</si>
  <si>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</si>
  <si>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</si>
  <si>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</si>
  <si>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</si>
  <si>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</si>
  <si>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</si>
  <si>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</si>
  <si>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</si>
  <si>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</si>
  <si>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</si>
  <si>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</si>
  <si>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</si>
  <si>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</si>
  <si>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</si>
  <si>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</si>
  <si>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</si>
  <si>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</si>
  <si>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</si>
  <si>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</si>
  <si>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</si>
  <si>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</si>
  <si>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</si>
  <si>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</si>
  <si>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</si>
  <si>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</si>
  <si>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</si>
  <si>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</si>
  <si>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</si>
  <si>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</si>
  <si>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</si>
  <si>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</si>
  <si>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</si>
  <si>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</si>
  <si>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</si>
  <si>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</si>
  <si>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</si>
  <si>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</si>
  <si>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</si>
  <si>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</si>
  <si>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</si>
  <si>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</si>
  <si>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</si>
  <si>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</si>
  <si>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</si>
  <si>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</si>
  <si>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</si>
  <si>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</si>
  <si>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</si>
  <si>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</si>
  <si>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</si>
  <si>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</si>
  <si>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</si>
  <si>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</si>
  <si>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</si>
  <si>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</si>
  <si>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</si>
  <si>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</si>
  <si>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</si>
  <si>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</si>
  <si>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</si>
  <si>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</si>
  <si>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</si>
  <si>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</si>
  <si>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</si>
  <si>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</si>
  <si>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</si>
  <si>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</si>
  <si>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</si>
  <si>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</si>
  <si>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</si>
  <si>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</si>
  <si>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</si>
  <si>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</si>
  <si>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</si>
  <si>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</si>
  <si>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</si>
  <si>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</si>
  <si>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</si>
  <si>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</si>
  <si>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</si>
  <si>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</si>
  <si>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</si>
  <si>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</si>
  <si>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</si>
  <si>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</si>
  <si>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</si>
  <si>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</si>
  <si>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</si>
  <si>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</si>
  <si>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</si>
  <si>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</si>
  <si>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</si>
  <si>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</si>
  <si>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</si>
  <si>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</si>
  <si>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</si>
  <si>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</si>
  <si>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</si>
  <si>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</si>
  <si>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</si>
  <si>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</si>
  <si>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</si>
  <si>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</si>
  <si>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</si>
  <si>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</si>
  <si>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</si>
  <si>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</si>
  <si>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</si>
  <si>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</si>
  <si>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</si>
  <si>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</si>
  <si>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</si>
  <si>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</si>
  <si>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</si>
  <si>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</si>
  <si>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</si>
  <si>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</si>
  <si>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</si>
  <si>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</si>
  <si>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</si>
  <si>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</si>
  <si>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</si>
  <si>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</si>
  <si>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</si>
  <si>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</si>
  <si>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</si>
  <si>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</si>
  <si>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</si>
  <si>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</si>
  <si>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</si>
  <si>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</si>
  <si>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</si>
  <si>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</si>
  <si>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</si>
  <si>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</si>
  <si>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</si>
  <si>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</si>
  <si>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</si>
  <si>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</si>
  <si>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</si>
  <si>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</si>
  <si>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</si>
  <si>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</si>
  <si>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</si>
  <si>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</si>
  <si>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</si>
  <si>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</si>
  <si>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</si>
  <si>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</si>
  <si>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</si>
  <si>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</si>
  <si>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</si>
  <si>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</si>
  <si>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</si>
  <si>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</si>
  <si>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</si>
  <si>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</si>
  <si>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</si>
  <si>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</si>
  <si>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</si>
  <si>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</si>
  <si>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</si>
  <si>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</si>
  <si>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</si>
  <si>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</si>
  <si>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</si>
  <si>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</si>
  <si>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</si>
  <si>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</si>
  <si>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</si>
  <si>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</si>
  <si>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</si>
  <si>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</si>
  <si>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</si>
  <si>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</si>
  <si>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</si>
  <si>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</si>
  <si>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</si>
  <si>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</si>
  <si>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</si>
  <si>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</si>
  <si>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</si>
  <si>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</si>
  <si>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</si>
  <si>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</si>
  <si>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</si>
  <si>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</si>
  <si>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</si>
  <si>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</si>
  <si>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</si>
  <si>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</si>
  <si>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</si>
  <si>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</si>
  <si>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</si>
  <si>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</si>
  <si>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</si>
  <si>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</si>
  <si>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</si>
  <si>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</si>
  <si>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</si>
  <si>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</si>
  <si>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</si>
  <si>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</si>
  <si>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</si>
  <si>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</si>
  <si>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</si>
  <si>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</si>
  <si>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</si>
  <si>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</si>
  <si>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</si>
  <si>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</si>
  <si>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</si>
  <si>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</si>
  <si>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</si>
  <si>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</si>
  <si>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</si>
  <si>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</si>
  <si>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</si>
  <si>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</si>
  <si>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</si>
  <si>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</si>
  <si>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</si>
  <si>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</si>
  <si>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</si>
  <si>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</si>
  <si>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</si>
  <si>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</si>
  <si>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</si>
  <si>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</si>
  <si>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</si>
  <si>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</si>
  <si>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</si>
  <si>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</si>
  <si>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</si>
  <si>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</si>
  <si>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</si>
  <si>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</si>
  <si>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</si>
  <si>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</si>
  <si>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</si>
  <si>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</si>
  <si>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</si>
  <si>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</si>
  <si>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</si>
  <si>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</si>
  <si>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</si>
  <si>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</si>
  <si>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</si>
  <si>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</si>
  <si>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</si>
  <si>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</si>
  <si>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</si>
  <si>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</si>
  <si>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</si>
  <si>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</si>
  <si>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</si>
  <si>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</si>
  <si>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</si>
  <si>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</si>
  <si>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</si>
  <si>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</si>
  <si>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</si>
  <si>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</si>
  <si>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</si>
  <si>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</si>
  <si>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</si>
  <si>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</si>
  <si>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</si>
  <si>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</si>
  <si>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</si>
  <si>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</si>
  <si>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</si>
  <si>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</si>
  <si>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</si>
  <si>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</si>
  <si>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</si>
  <si>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</si>
  <si>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</si>
  <si>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</si>
  <si>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</si>
  <si>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</si>
  <si>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</si>
  <si>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</si>
  <si>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</si>
  <si>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</si>
  <si>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</si>
  <si>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</si>
  <si>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</si>
  <si>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</si>
  <si>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</si>
  <si>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</si>
  <si>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</si>
  <si>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</si>
  <si>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</si>
  <si>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</si>
  <si>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</si>
  <si>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</si>
  <si>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</si>
  <si>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</si>
  <si>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</si>
  <si>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</si>
  <si>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</si>
  <si>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</si>
  <si>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</si>
  <si>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</si>
  <si>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</si>
  <si>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</si>
  <si>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</si>
  <si>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</si>
  <si>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</si>
  <si>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</si>
  <si>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</si>
  <si>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</si>
  <si>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</si>
  <si>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</si>
  <si>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</si>
  <si>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</si>
  <si>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</si>
  <si>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</si>
  <si>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</si>
  <si>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</si>
  <si>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</si>
  <si>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</si>
  <si>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</si>
  <si>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</si>
  <si>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</si>
  <si>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</si>
  <si>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</si>
  <si>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</si>
  <si>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</si>
  <si>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</si>
  <si>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</si>
  <si>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</si>
  <si>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</si>
  <si>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</si>
  <si>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</si>
  <si>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</si>
  <si>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</si>
  <si>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</si>
  <si>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</si>
  <si>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</si>
  <si>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</si>
  <si>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</si>
  <si>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</si>
  <si>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</si>
  <si>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</si>
  <si>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</si>
  <si>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</si>
  <si>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</si>
  <si>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</si>
  <si>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</si>
  <si>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</si>
  <si>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</si>
  <si>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</si>
  <si>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</si>
  <si>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</si>
  <si>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</si>
  <si>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</si>
  <si>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</si>
  <si>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</si>
  <si>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</si>
  <si>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</si>
  <si>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</si>
  <si>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</si>
  <si>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</si>
  <si>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</si>
  <si>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</si>
  <si>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</si>
  <si>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</si>
  <si>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</si>
  <si>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</si>
  <si>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</si>
  <si>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</si>
  <si>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</si>
  <si>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</si>
  <si>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</si>
  <si>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</si>
  <si>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</si>
  <si>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</si>
  <si>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</si>
  <si>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</si>
  <si>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</si>
  <si>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</si>
  <si>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</si>
  <si>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</si>
  <si>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</si>
  <si>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</si>
  <si>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</si>
  <si>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</si>
  <si>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</si>
  <si>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</si>
  <si>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</si>
  <si>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</si>
  <si>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</si>
  <si>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</si>
  <si>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</si>
  <si>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</si>
  <si>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</si>
  <si>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</si>
  <si>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</si>
  <si>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</si>
  <si>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</si>
  <si>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</si>
  <si>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</si>
  <si>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</si>
  <si>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</si>
  <si>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</si>
  <si>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</si>
  <si>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</si>
  <si>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</si>
  <si>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</si>
  <si>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</si>
  <si>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</si>
  <si>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</si>
  <si>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</si>
  <si>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</si>
  <si>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</si>
  <si>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</si>
  <si>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</si>
  <si>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</si>
  <si>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</si>
  <si>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</si>
  <si>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</si>
  <si>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</si>
  <si>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</si>
  <si>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</si>
  <si>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</si>
  <si>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</si>
  <si>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</si>
  <si>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</si>
  <si>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</si>
  <si>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</si>
  <si>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</si>
  <si>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</si>
  <si>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</si>
  <si>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</si>
  <si>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</si>
  <si>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</si>
  <si>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</si>
  <si>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</si>
  <si>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</si>
  <si>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</si>
  <si>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</si>
  <si>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</si>
  <si>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</si>
  <si>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</si>
  <si>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</si>
  <si>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</si>
  <si>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</si>
  <si>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</si>
  <si>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</si>
  <si>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</si>
  <si>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</si>
  <si>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</si>
  <si>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</si>
  <si>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</si>
  <si>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</si>
  <si>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</si>
  <si>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</si>
  <si>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</si>
  <si>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</si>
  <si>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</si>
  <si>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</si>
  <si>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</si>
  <si>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</si>
  <si>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</si>
  <si>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</si>
  <si>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</si>
  <si>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</si>
  <si>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</si>
  <si>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</si>
  <si>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</si>
  <si>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</si>
  <si>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</si>
  <si>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</si>
  <si>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</si>
  <si>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</si>
  <si>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</si>
  <si>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</si>
  <si>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</si>
  <si>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</si>
  <si>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</si>
  <si>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</si>
  <si>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</si>
  <si>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</si>
  <si>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</si>
  <si>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</si>
  <si>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</si>
  <si>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</si>
  <si>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</si>
  <si>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</si>
  <si>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</si>
  <si>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</si>
  <si>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</si>
  <si>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</si>
  <si>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</si>
  <si>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</si>
  <si>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</si>
  <si>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</si>
  <si>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</si>
  <si>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</si>
  <si>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</si>
  <si>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</si>
  <si>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</si>
  <si>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</si>
  <si>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</si>
  <si>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</si>
  <si>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</si>
  <si>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</si>
  <si>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</si>
  <si>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</si>
  <si>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</si>
  <si>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</si>
  <si>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</si>
  <si>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</si>
  <si>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</si>
  <si>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</si>
  <si>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</si>
  <si>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</si>
  <si>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</si>
  <si>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</si>
  <si>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</si>
  <si>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</si>
  <si>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</si>
  <si>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</si>
  <si>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</si>
  <si>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</si>
  <si>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</si>
  <si>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</si>
  <si>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</si>
  <si>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</si>
  <si>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</si>
  <si>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</si>
  <si>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</si>
  <si>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</si>
  <si>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</si>
  <si>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</si>
  <si>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</si>
  <si>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</si>
  <si>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</si>
  <si>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</si>
  <si>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</si>
  <si>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</si>
  <si>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</si>
  <si>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</si>
  <si>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</si>
  <si>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</si>
  <si>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</si>
  <si>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</si>
  <si>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</si>
  <si>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</si>
  <si>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</si>
  <si>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</si>
  <si>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</si>
  <si>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</si>
  <si>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</si>
  <si>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</si>
  <si>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</si>
  <si>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</si>
  <si>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</si>
  <si>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</si>
  <si>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</si>
  <si>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</si>
  <si>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</si>
  <si>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</si>
  <si>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</si>
  <si>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</si>
  <si>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</si>
  <si>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</si>
  <si>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</si>
  <si>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</si>
  <si>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</si>
  <si>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</si>
  <si>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</si>
  <si>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</si>
  <si>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</si>
  <si>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</si>
  <si>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</si>
  <si>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</si>
  <si>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</si>
  <si>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</si>
  <si>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</si>
  <si>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</si>
  <si>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</si>
  <si>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</si>
  <si>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</si>
  <si>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</si>
  <si>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</si>
  <si>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</si>
  <si>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</si>
  <si>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</si>
  <si>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</si>
  <si>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</si>
  <si>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</si>
  <si>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</si>
  <si>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</si>
  <si>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</si>
  <si>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</si>
  <si>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</si>
  <si>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</si>
  <si>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</si>
  <si>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</si>
  <si>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</si>
  <si>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</si>
  <si>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</si>
  <si>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</si>
  <si>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</si>
  <si>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</si>
  <si>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</si>
  <si>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</si>
  <si>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</si>
  <si>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</si>
  <si>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</si>
  <si>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</si>
  <si>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</si>
  <si>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</si>
  <si>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</si>
  <si>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</si>
  <si>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</si>
  <si>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</si>
  <si>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</si>
  <si>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</si>
  <si>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</si>
  <si>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</si>
  <si>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</si>
  <si>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</si>
  <si>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</si>
  <si>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</si>
  <si>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</si>
  <si>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</si>
  <si>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</si>
  <si>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</si>
  <si>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</si>
  <si>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</si>
  <si>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</si>
  <si>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</si>
  <si>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</si>
  <si>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</si>
  <si>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</si>
  <si>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</si>
  <si>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</si>
  <si>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</si>
  <si>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</si>
  <si>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</si>
  <si>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</si>
  <si>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</si>
  <si>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</si>
  <si>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</si>
  <si>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</si>
  <si>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</si>
  <si>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</si>
  <si>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</si>
  <si>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</si>
  <si>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</si>
  <si>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</si>
  <si>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</si>
  <si>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</si>
  <si>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</si>
  <si>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</si>
  <si>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</si>
  <si>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</si>
  <si>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</si>
  <si>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</si>
  <si>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</si>
  <si>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</si>
  <si>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</si>
  <si>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</si>
  <si>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</si>
  <si>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</si>
  <si>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</si>
  <si>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</si>
  <si>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</si>
  <si>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</si>
  <si>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</si>
  <si>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</si>
  <si>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</si>
  <si>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</si>
  <si>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</si>
  <si>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</si>
  <si>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</si>
  <si>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</si>
  <si>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</si>
  <si>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</si>
  <si>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</si>
  <si>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</si>
  <si>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</si>
  <si>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</si>
  <si>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</si>
  <si>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</si>
  <si>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</si>
  <si>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</si>
  <si>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</si>
  <si>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</si>
  <si>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</si>
  <si>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</si>
  <si>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</si>
  <si>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</si>
  <si>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</si>
  <si>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</si>
  <si>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</si>
  <si>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</si>
  <si>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</si>
  <si>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</si>
  <si>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</si>
  <si>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</si>
  <si>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</si>
  <si>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</si>
  <si>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</si>
  <si>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</si>
  <si>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</si>
  <si>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</si>
  <si>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</si>
  <si>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</si>
  <si>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</si>
  <si>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</si>
  <si>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</si>
  <si>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</si>
  <si>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</si>
  <si>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</si>
  <si>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</si>
  <si>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</si>
  <si>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</si>
  <si>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</si>
  <si>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</si>
  <si>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</si>
  <si>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</si>
  <si>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</si>
  <si>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</si>
  <si>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</si>
  <si>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</si>
  <si>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</si>
  <si>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</si>
  <si>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</si>
  <si>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</si>
  <si>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</si>
  <si>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</si>
  <si>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</si>
  <si>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</si>
  <si>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</si>
  <si>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</si>
  <si>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</si>
  <si>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</si>
  <si>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</si>
  <si>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</si>
  <si>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</si>
  <si>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</si>
  <si>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</si>
  <si>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</si>
  <si>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</si>
  <si>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</si>
  <si>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</si>
  <si>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</si>
  <si>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</si>
  <si>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</si>
  <si>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</si>
  <si>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</si>
  <si>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</si>
  <si>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</si>
  <si>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</si>
  <si>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</si>
  <si>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</si>
  <si>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</si>
  <si>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</si>
  <si>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</si>
  <si>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</si>
  <si>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</si>
  <si>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</si>
  <si>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</si>
  <si>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</si>
  <si>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</si>
  <si>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</si>
  <si>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</si>
  <si>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</si>
  <si>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</si>
  <si>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</si>
  <si>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</si>
  <si>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</si>
  <si>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</si>
  <si>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</si>
  <si>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</si>
  <si>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</si>
  <si>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</si>
  <si>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</si>
  <si>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</si>
  <si>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</si>
  <si>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</si>
  <si>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</si>
  <si>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</si>
  <si>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</si>
  <si>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</si>
  <si>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</si>
  <si>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</si>
  <si>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</si>
  <si>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</si>
  <si>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</si>
  <si>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</si>
  <si>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</si>
  <si>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</si>
  <si>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</si>
  <si>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</si>
  <si>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</si>
  <si>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</si>
  <si>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</si>
  <si>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</si>
  <si>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</si>
  <si>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</si>
  <si>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</si>
  <si>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</si>
  <si>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</si>
  <si>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</si>
  <si>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</si>
  <si>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</si>
  <si>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</si>
  <si>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</si>
  <si>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</si>
  <si>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</si>
  <si>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</si>
  <si>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</si>
  <si>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</si>
  <si>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</si>
  <si>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</si>
  <si>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</si>
  <si>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</si>
  <si>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</si>
  <si>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</si>
  <si>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</si>
  <si>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</si>
  <si>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</si>
  <si>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</si>
  <si>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</si>
  <si>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</si>
  <si>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</si>
  <si>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</si>
  <si>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</si>
  <si>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</si>
  <si>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</si>
  <si>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</si>
  <si>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</si>
  <si>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</si>
  <si>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</si>
  <si>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</si>
  <si>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</si>
  <si>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</si>
  <si>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</si>
  <si>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</si>
  <si>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</si>
  <si>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</si>
  <si>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</si>
  <si>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</si>
  <si>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</si>
  <si>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</si>
  <si>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</si>
  <si>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</si>
  <si>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</si>
  <si>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</si>
  <si>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</si>
  <si>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</si>
  <si>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</si>
  <si>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</si>
  <si>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</si>
  <si>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</si>
  <si>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</si>
  <si>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</si>
  <si>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</si>
  <si>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</si>
  <si>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</si>
  <si>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</si>
  <si>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</si>
  <si>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</si>
  <si>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</si>
  <si>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</si>
  <si>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</si>
  <si>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</si>
  <si>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</si>
  <si>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</si>
  <si>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</si>
  <si>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</si>
  <si>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</si>
  <si>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</si>
  <si>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</si>
  <si>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</si>
  <si>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</si>
  <si>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</si>
  <si>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</si>
  <si>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</si>
  <si>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</si>
  <si>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</si>
  <si>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</si>
  <si>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</si>
  <si>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</si>
  <si>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</si>
  <si>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</si>
  <si>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</si>
  <si>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</si>
  <si>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</si>
  <si>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</si>
  <si>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</si>
  <si>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</si>
  <si>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</si>
  <si>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</si>
  <si>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</si>
  <si>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</si>
  <si>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</si>
  <si>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</si>
  <si>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</si>
  <si>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</si>
  <si>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</si>
  <si>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</si>
  <si>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</si>
  <si>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</si>
  <si>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</si>
  <si>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</si>
  <si>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</si>
  <si>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</si>
  <si>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</si>
  <si>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</si>
  <si>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</si>
  <si>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</si>
  <si>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</si>
  <si>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</si>
  <si>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</si>
  <si>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</si>
  <si>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</si>
  <si>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</si>
  <si>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</si>
  <si>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</si>
  <si>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</si>
  <si>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</si>
  <si>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</si>
  <si>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</si>
  <si>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</si>
  <si>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</si>
  <si>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</si>
  <si>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</si>
  <si>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</si>
  <si>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</si>
  <si>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</si>
  <si>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</si>
  <si>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</si>
  <si>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</si>
  <si>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</si>
  <si>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</si>
  <si>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</si>
  <si>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</si>
  <si>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</si>
  <si>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</si>
  <si>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</si>
  <si>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</si>
  <si>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</si>
  <si>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</si>
  <si>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</si>
  <si>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</si>
  <si>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</si>
  <si>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</si>
  <si>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</si>
  <si>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</si>
  <si>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</si>
  <si>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</si>
  <si>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</si>
  <si>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</si>
  <si>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</si>
  <si>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</si>
  <si>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</si>
  <si>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</si>
  <si>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</si>
  <si>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</si>
  <si>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</si>
  <si>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</si>
  <si>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</si>
  <si>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</si>
  <si>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</si>
  <si>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</si>
  <si>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</si>
  <si>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</si>
  <si>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</si>
  <si>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</si>
  <si>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</si>
  <si>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</si>
  <si>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</si>
  <si>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</si>
  <si>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</si>
  <si>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</si>
  <si>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</si>
  <si>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</si>
  <si>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</si>
  <si>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</si>
  <si>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</si>
  <si>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</si>
  <si>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</si>
  <si>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</si>
  <si>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</si>
  <si>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</si>
  <si>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</si>
  <si>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</si>
  <si>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</si>
  <si>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</si>
  <si>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</si>
  <si>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</si>
  <si>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</si>
  <si>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</si>
  <si>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</si>
  <si>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</si>
  <si>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</si>
  <si>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</si>
  <si>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</si>
  <si>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</si>
  <si>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</si>
  <si>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</si>
  <si>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</si>
  <si>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</si>
  <si>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</si>
  <si>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</si>
  <si>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</si>
  <si>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</si>
  <si>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</si>
  <si>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</si>
  <si>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</si>
  <si>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</si>
  <si>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</si>
  <si>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</si>
  <si>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</si>
  <si>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</si>
  <si>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</si>
  <si>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</si>
  <si>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</si>
  <si>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</si>
  <si>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</si>
  <si>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</si>
  <si>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</si>
  <si>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</si>
  <si>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</si>
  <si>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</si>
  <si>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</si>
  <si>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</si>
  <si>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</si>
  <si>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</si>
  <si>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</si>
  <si>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</si>
  <si>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</si>
  <si>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</si>
  <si>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</si>
  <si>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</si>
  <si>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</si>
  <si>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</si>
  <si>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</si>
  <si>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</si>
  <si>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</si>
  <si>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</si>
  <si>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</si>
  <si>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</si>
  <si>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</si>
  <si>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</si>
  <si>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</si>
  <si>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</si>
  <si>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</si>
  <si>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</si>
  <si>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</si>
  <si>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</si>
  <si>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</si>
  <si>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</si>
  <si>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</si>
  <si>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</si>
  <si>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</si>
  <si>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</si>
  <si>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</si>
  <si>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</si>
  <si>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</si>
  <si>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</si>
  <si>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</si>
  <si>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</si>
  <si>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</si>
  <si>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</si>
  <si>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</si>
  <si>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</si>
  <si>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</si>
  <si>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</si>
  <si>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</si>
  <si>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</si>
  <si>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</si>
  <si>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</si>
  <si>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</si>
  <si>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</si>
  <si>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</si>
  <si>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</si>
  <si>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</si>
  <si>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</si>
  <si>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</si>
  <si>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</si>
  <si>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</si>
  <si>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</si>
  <si>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</si>
  <si>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</si>
  <si>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</si>
  <si>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</si>
  <si>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</si>
  <si>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</si>
  <si>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</si>
  <si>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</si>
  <si>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</si>
  <si>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</si>
  <si>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</si>
  <si>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</si>
  <si>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</si>
  <si>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</si>
  <si>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</si>
  <si>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</si>
  <si>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</si>
  <si>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</si>
  <si>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</si>
  <si>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</si>
  <si>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</si>
  <si>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</si>
  <si>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</si>
  <si>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</si>
  <si>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</si>
  <si>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</si>
  <si>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</si>
  <si>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</si>
  <si>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</si>
  <si>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</si>
  <si>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</si>
  <si>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</si>
  <si>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</si>
  <si>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</si>
  <si>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</si>
  <si>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</si>
  <si>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</si>
  <si>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</si>
  <si>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</si>
  <si>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</si>
  <si>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</si>
  <si>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</si>
  <si>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</si>
  <si>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</si>
  <si>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</si>
  <si>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</si>
  <si>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</si>
  <si>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</si>
  <si>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</si>
  <si>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</si>
  <si>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</si>
  <si>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</si>
  <si>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</si>
  <si>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</si>
  <si>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</si>
  <si>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</si>
  <si>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</si>
  <si>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</si>
  <si>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</si>
  <si>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</si>
  <si>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</si>
  <si>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</si>
  <si>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</si>
  <si>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</si>
  <si>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</si>
  <si>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</si>
  <si>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</si>
  <si>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</si>
  <si>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</si>
  <si>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</si>
  <si>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</si>
  <si>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</si>
  <si>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</si>
  <si>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</si>
  <si>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</si>
  <si>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</si>
  <si>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</si>
  <si>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</si>
  <si>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</si>
  <si>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</si>
  <si>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</si>
  <si>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</si>
  <si>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</si>
  <si>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</si>
  <si>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</si>
  <si>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</si>
  <si>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</si>
  <si>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</si>
  <si>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</si>
  <si>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</si>
  <si>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</si>
  <si>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</si>
  <si>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</si>
  <si>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</si>
  <si>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</si>
  <si>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</si>
  <si>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</si>
  <si>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</si>
  <si>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</si>
  <si>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</si>
  <si>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</si>
  <si>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</si>
  <si>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</si>
  <si>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</si>
  <si>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</si>
  <si>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</si>
  <si>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</si>
  <si>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</si>
  <si>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</si>
  <si>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</si>
  <si>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</si>
  <si>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</si>
  <si>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</si>
  <si>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</si>
  <si>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</si>
  <si>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</si>
  <si>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</si>
  <si>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</si>
  <si>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</si>
  <si>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</si>
  <si>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</si>
  <si>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</si>
  <si>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</si>
  <si>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</si>
  <si>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</si>
  <si>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</si>
  <si>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</si>
  <si>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</si>
  <si>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</si>
  <si>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</si>
  <si>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</si>
  <si>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</si>
  <si>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</si>
  <si>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</si>
  <si>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</si>
  <si>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</si>
  <si>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</si>
  <si>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</si>
  <si>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</si>
  <si>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</si>
  <si>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</si>
  <si>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</si>
  <si>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</si>
  <si>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</si>
  <si>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</si>
  <si>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</si>
  <si>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</si>
  <si>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</si>
  <si>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</si>
  <si>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</si>
  <si>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</si>
  <si>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</si>
  <si>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</si>
  <si>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</si>
  <si>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</si>
  <si>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</si>
  <si>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</si>
  <si>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</si>
  <si>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</si>
  <si>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</si>
  <si>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</si>
  <si>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</si>
  <si>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</si>
  <si>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</si>
  <si>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</si>
  <si>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</si>
  <si>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</si>
  <si>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</si>
  <si>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</si>
  <si>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</si>
  <si>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</si>
  <si>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</si>
  <si>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</si>
  <si>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</si>
  <si>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</si>
  <si>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</si>
  <si>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</si>
  <si>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</si>
  <si>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</si>
  <si>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</si>
  <si>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</si>
  <si>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</si>
  <si>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</si>
  <si>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</si>
  <si>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</si>
  <si>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</si>
  <si>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</si>
  <si>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</si>
  <si>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</si>
  <si>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</si>
  <si>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</si>
  <si>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</si>
  <si>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</si>
  <si>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</si>
  <si>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</si>
  <si>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</si>
  <si>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</si>
  <si>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</si>
  <si>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</si>
  <si>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</si>
  <si>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</si>
  <si>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</si>
  <si>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</si>
  <si>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</si>
  <si>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</si>
  <si>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</si>
  <si>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</si>
  <si>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</si>
  <si>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</si>
  <si>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</si>
  <si>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</si>
  <si>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</si>
  <si>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</si>
  <si>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</si>
  <si>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</si>
  <si>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</si>
  <si>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</si>
  <si>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</si>
  <si>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</si>
  <si>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</si>
  <si>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</si>
  <si>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</si>
  <si>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</si>
  <si>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</si>
  <si>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</si>
  <si>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</si>
  <si>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</si>
  <si>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</si>
  <si>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</si>
  <si>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</si>
  <si>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</si>
  <si>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</si>
  <si>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</si>
  <si>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</si>
  <si>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</si>
  <si>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</si>
  <si>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</si>
  <si>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</si>
  <si>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</si>
  <si>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</si>
  <si>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</si>
  <si>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</si>
  <si>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</si>
  <si>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</si>
  <si>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</si>
  <si>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</si>
  <si>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</si>
  <si>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</si>
  <si>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</si>
  <si>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</si>
  <si>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</si>
  <si>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</si>
  <si>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</si>
  <si>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</si>
  <si>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</si>
  <si>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</si>
  <si>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</si>
  <si>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</si>
  <si>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</si>
  <si>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</si>
  <si>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</si>
  <si>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</si>
  <si>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</si>
  <si>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</si>
  <si>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</si>
  <si>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</si>
  <si>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</si>
  <si>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</si>
  <si>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</si>
  <si>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</si>
  <si>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</si>
  <si>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</si>
  <si>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</si>
  <si>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</si>
  <si>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</si>
  <si>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</si>
  <si>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</si>
  <si>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</si>
  <si>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</si>
  <si>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</si>
  <si>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</si>
  <si>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</si>
  <si>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</si>
  <si>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</si>
  <si>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</si>
  <si>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</si>
  <si>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</si>
  <si>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</si>
  <si>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</si>
  <si>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</si>
  <si>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</si>
  <si>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</si>
  <si>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</si>
  <si>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</si>
  <si>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</si>
  <si>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</si>
  <si>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</si>
  <si>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</si>
  <si>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</si>
  <si>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</si>
  <si>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</si>
  <si>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</si>
  <si>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</si>
  <si>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</si>
  <si>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</si>
  <si>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</si>
  <si>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</si>
  <si>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</si>
  <si>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</si>
  <si>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</si>
  <si>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</si>
  <si>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</si>
  <si>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</si>
  <si>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</si>
  <si>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</si>
  <si>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</si>
  <si>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</si>
  <si>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</si>
  <si>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</si>
  <si>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</si>
  <si>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</si>
  <si>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</si>
  <si>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</si>
  <si>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</si>
  <si>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</si>
  <si>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</si>
  <si>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</si>
  <si>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</si>
  <si>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</si>
  <si>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</si>
  <si>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</si>
  <si>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</si>
  <si>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</si>
  <si>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</si>
  <si>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</si>
  <si>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</si>
  <si>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</si>
  <si>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</si>
  <si>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</si>
  <si>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</si>
  <si>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</si>
  <si>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</si>
  <si>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</si>
  <si>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</si>
  <si>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</si>
  <si>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</si>
  <si>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</si>
  <si>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</si>
  <si>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</si>
  <si>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</si>
  <si>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</si>
  <si>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</si>
  <si>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</si>
  <si>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</si>
  <si>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</si>
  <si>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</si>
  <si>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</si>
  <si>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</si>
  <si>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</si>
  <si>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</si>
  <si>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</si>
  <si>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</si>
  <si>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</si>
  <si>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</si>
  <si>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</si>
  <si>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</si>
  <si>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</si>
  <si>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</si>
  <si>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</si>
  <si>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</si>
  <si>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</si>
  <si>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</si>
  <si>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</si>
  <si>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</si>
  <si>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</si>
  <si>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</si>
  <si>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</si>
  <si>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</si>
  <si>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</si>
  <si>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</si>
  <si>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</si>
  <si>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</si>
  <si>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</si>
  <si>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</si>
  <si>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</si>
  <si>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</si>
  <si>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</si>
  <si>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</si>
  <si>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</si>
  <si>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</si>
  <si>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</si>
  <si>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</si>
  <si>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</si>
  <si>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</si>
  <si>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</si>
  <si>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</si>
  <si>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</si>
  <si>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</si>
  <si>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</si>
  <si>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</si>
  <si>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</si>
  <si>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</si>
  <si>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</si>
  <si>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</si>
  <si>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</si>
  <si>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</si>
  <si>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</si>
  <si>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</si>
  <si>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</si>
  <si>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</si>
  <si>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</si>
  <si>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</si>
  <si>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</si>
  <si>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</si>
  <si>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</si>
  <si>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</si>
  <si>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</si>
  <si>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</si>
  <si>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</si>
  <si>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</si>
  <si>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</si>
  <si>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</si>
  <si>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</si>
  <si>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</si>
  <si>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</si>
  <si>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</si>
  <si>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</si>
  <si>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</si>
  <si>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</si>
  <si>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</si>
  <si>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</si>
  <si>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</si>
  <si>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</si>
  <si>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</si>
  <si>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</si>
  <si>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</si>
  <si>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</si>
  <si>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</si>
  <si>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</si>
  <si>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</si>
  <si>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</si>
  <si>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</si>
  <si>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</si>
  <si>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</si>
  <si>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</si>
  <si>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</si>
  <si>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</si>
  <si>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</si>
  <si>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</si>
  <si>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</si>
  <si>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</si>
  <si>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</si>
  <si>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</si>
  <si>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</si>
  <si>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</si>
  <si>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</si>
  <si>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</si>
  <si>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</si>
  <si>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</si>
  <si>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</si>
  <si>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</si>
  <si>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</si>
  <si>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</si>
  <si>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</si>
  <si>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</si>
  <si>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</si>
  <si>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</si>
  <si>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</si>
  <si>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</si>
  <si>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</si>
  <si>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</si>
  <si>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</si>
  <si>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</si>
  <si>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</si>
  <si>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</si>
  <si>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</si>
  <si>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</si>
  <si>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</si>
  <si>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</si>
  <si>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</si>
  <si>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</si>
  <si>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</si>
  <si>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</si>
  <si>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</si>
  <si>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</si>
  <si>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</si>
  <si>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</si>
  <si>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</si>
  <si>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</si>
  <si>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</si>
  <si>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</si>
  <si>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</si>
  <si>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</si>
  <si>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</si>
  <si>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</si>
  <si>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</si>
  <si>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</si>
  <si>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</si>
  <si>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</si>
  <si>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</si>
  <si>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</si>
  <si>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</si>
  <si>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</si>
  <si>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</si>
  <si>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</si>
  <si>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</si>
  <si>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</si>
  <si>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</si>
  <si>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</si>
  <si>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</si>
  <si>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</si>
  <si>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</si>
  <si>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</si>
  <si>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</si>
  <si>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</si>
  <si>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</si>
  <si>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</si>
  <si>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</si>
  <si>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</si>
  <si>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</si>
  <si>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</si>
  <si>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</si>
  <si>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</si>
  <si>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</si>
  <si>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</si>
  <si>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</si>
  <si>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</si>
  <si>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</si>
  <si>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</si>
  <si>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</si>
  <si>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</si>
  <si>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</si>
  <si>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</si>
  <si>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</si>
  <si>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</si>
  <si>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</si>
  <si>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</si>
  <si>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</si>
  <si>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</si>
  <si>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</si>
  <si>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</si>
  <si>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</si>
  <si>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</si>
  <si>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</si>
  <si>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</si>
  <si>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</si>
  <si>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</si>
  <si>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</si>
  <si>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</si>
  <si>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</si>
  <si>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</si>
  <si>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</si>
  <si>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</si>
  <si>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</si>
  <si>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</si>
  <si>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</si>
  <si>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</si>
  <si>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</si>
  <si>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</si>
  <si>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</si>
  <si>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</si>
  <si>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</si>
  <si>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</si>
  <si>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</si>
  <si>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</si>
  <si>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</si>
  <si>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</si>
  <si>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</si>
  <si>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</si>
  <si>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</si>
  <si>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</si>
  <si>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</si>
  <si>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</si>
  <si>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</si>
  <si>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</si>
  <si>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</si>
  <si>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</si>
  <si>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</si>
  <si>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</si>
  <si>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</si>
  <si>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</si>
  <si>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</si>
  <si>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</si>
  <si>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</si>
  <si>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</si>
  <si>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</si>
  <si>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</si>
  <si>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</si>
  <si>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</si>
  <si>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</si>
  <si>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</si>
  <si>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</si>
  <si>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</si>
  <si>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</si>
  <si>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</si>
  <si>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</si>
  <si>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</si>
  <si>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</si>
  <si>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</si>
  <si>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</si>
  <si>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</si>
  <si>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</si>
  <si>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</si>
  <si>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</si>
  <si>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</si>
  <si>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</si>
  <si>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</si>
  <si>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</si>
  <si>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</si>
  <si>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</si>
  <si>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</si>
  <si>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</si>
  <si>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</si>
  <si>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</si>
  <si>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</si>
  <si>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</si>
  <si>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</si>
  <si>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</si>
  <si>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</si>
  <si>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</si>
  <si>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</si>
  <si>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</si>
  <si>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</si>
  <si>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</si>
  <si>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</si>
  <si>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</si>
  <si>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</si>
  <si>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</si>
  <si>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</si>
  <si>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</si>
  <si>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</si>
  <si>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</si>
  <si>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</si>
  <si>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</si>
  <si>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</si>
  <si>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</si>
  <si>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</si>
  <si>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</si>
  <si>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</si>
  <si>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</si>
  <si>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</si>
  <si>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</si>
  <si>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</si>
  <si>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</si>
  <si>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</si>
  <si>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</si>
  <si>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</si>
  <si>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</si>
  <si>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</si>
  <si>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</si>
  <si>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</si>
  <si>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</si>
  <si>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</si>
  <si>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</si>
  <si>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</si>
  <si>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</si>
  <si>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</si>
  <si>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</si>
  <si>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</si>
  <si>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</si>
  <si>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</si>
  <si>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</si>
  <si>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</si>
  <si>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</si>
  <si>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</si>
  <si>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</si>
  <si>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</si>
  <si>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</si>
  <si>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</si>
  <si>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</si>
  <si>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</si>
  <si>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</si>
  <si>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</si>
  <si>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</si>
  <si>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</si>
  <si>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</si>
  <si>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</si>
  <si>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</si>
  <si>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</si>
  <si>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</si>
  <si>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</si>
  <si>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</si>
  <si>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</si>
  <si>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</si>
  <si>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</si>
  <si>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</si>
  <si>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</si>
  <si>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</si>
  <si>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</si>
  <si>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</si>
  <si>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</si>
  <si>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</si>
  <si>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</si>
  <si>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</si>
  <si>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</si>
  <si>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</si>
  <si>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</si>
  <si>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</si>
  <si>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</si>
  <si>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</si>
  <si>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</si>
  <si>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</si>
  <si>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</si>
  <si>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</si>
  <si>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</si>
  <si>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</si>
  <si>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</si>
  <si>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</si>
  <si>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</si>
  <si>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</si>
  <si>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</si>
  <si>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</si>
  <si>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</si>
  <si>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</si>
  <si>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</si>
  <si>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</si>
  <si>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</si>
  <si>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</si>
  <si>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</si>
  <si>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</si>
  <si>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</si>
  <si>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</si>
  <si>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</si>
  <si>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</si>
  <si>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</si>
  <si>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</si>
  <si>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</si>
  <si>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</si>
  <si>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</si>
  <si>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</si>
  <si>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</si>
  <si>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</si>
  <si>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</si>
  <si>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</si>
  <si>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</si>
  <si>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</si>
  <si>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</si>
  <si>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</si>
  <si>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</si>
  <si>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</si>
  <si>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</si>
  <si>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</si>
  <si>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</si>
  <si>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</si>
  <si>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</si>
  <si>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</si>
  <si>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</si>
  <si>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</si>
  <si>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</si>
  <si>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</si>
  <si>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</si>
  <si>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</si>
  <si>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</si>
  <si>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</si>
  <si>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</si>
  <si>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</si>
  <si>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</si>
  <si>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</si>
  <si>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</si>
  <si>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</si>
  <si>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</si>
  <si>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</si>
  <si>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</si>
  <si>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</si>
  <si>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</si>
  <si>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</si>
  <si>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</si>
  <si>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</si>
  <si>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</si>
  <si>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</si>
  <si>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</si>
  <si>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</si>
  <si>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</si>
  <si>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</si>
  <si>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</si>
  <si>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</si>
  <si>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</si>
  <si>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</si>
  <si>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</si>
  <si>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</si>
  <si>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</si>
  <si>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</si>
  <si>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</si>
  <si>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</si>
  <si>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</si>
  <si>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</si>
  <si>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</si>
  <si>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</si>
  <si>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</si>
  <si>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</si>
  <si>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</si>
  <si>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</si>
  <si>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</si>
  <si>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</si>
  <si>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</si>
  <si>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</si>
  <si>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</si>
  <si>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</si>
  <si>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</si>
  <si>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</si>
  <si>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</si>
  <si>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</si>
  <si>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</si>
  <si>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</si>
  <si>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</si>
  <si>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</si>
  <si>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</si>
  <si>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</si>
  <si>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</si>
  <si>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</si>
  <si>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</si>
  <si>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</si>
  <si>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</si>
  <si>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</si>
  <si>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</si>
  <si>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</si>
  <si>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</si>
  <si>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</si>
  <si>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</si>
  <si>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</si>
  <si>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</si>
  <si>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</si>
  <si>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</si>
  <si>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</si>
  <si>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</si>
  <si>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</si>
  <si>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</si>
  <si>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</si>
  <si>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</si>
  <si>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</si>
  <si>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</si>
  <si>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</si>
  <si>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</si>
  <si>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</si>
  <si>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</si>
  <si>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</si>
  <si>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</si>
  <si>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</si>
  <si>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</si>
  <si>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</si>
  <si>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</si>
  <si>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</si>
  <si>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</si>
  <si>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</si>
  <si>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</si>
  <si>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</si>
  <si>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</si>
  <si>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</si>
  <si>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</si>
  <si>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</si>
  <si>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</si>
  <si>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</si>
  <si>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</si>
  <si>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</si>
  <si>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</si>
  <si>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</si>
  <si>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</si>
  <si>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</si>
  <si>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</si>
  <si>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</si>
  <si>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</si>
  <si>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</si>
  <si>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</si>
  <si>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</si>
  <si>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</si>
  <si>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</si>
  <si>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</si>
  <si>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</si>
  <si>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</si>
  <si>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</si>
  <si>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</si>
  <si>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</si>
  <si>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</si>
  <si>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</si>
  <si>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</si>
  <si>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</si>
  <si>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</si>
  <si>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</si>
  <si>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</si>
  <si>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</si>
  <si>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</si>
  <si>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</si>
  <si>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</si>
  <si>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</si>
  <si>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</si>
  <si>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</si>
  <si>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</si>
  <si>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</si>
  <si>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</si>
  <si>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</si>
  <si>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</si>
  <si>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</si>
  <si>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</si>
  <si>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</si>
  <si>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</si>
  <si>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</si>
  <si>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</si>
  <si>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</si>
  <si>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</si>
  <si>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</si>
  <si>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</si>
  <si>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</si>
  <si>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</si>
  <si>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</si>
  <si>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</si>
  <si>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</si>
  <si>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</si>
  <si>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</si>
  <si>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</si>
  <si>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</si>
  <si>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</si>
  <si>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</si>
  <si>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</si>
  <si>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</si>
  <si>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</si>
  <si>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</si>
  <si>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</si>
  <si>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</si>
  <si>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</si>
  <si>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</si>
  <si>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</si>
  <si>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</si>
  <si>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</si>
  <si>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</si>
  <si>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</si>
  <si>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</si>
  <si>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</si>
  <si>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</si>
  <si>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</si>
  <si>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</si>
  <si>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</si>
  <si>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</si>
  <si>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</si>
  <si>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</si>
  <si>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</si>
  <si>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</si>
  <si>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</si>
  <si>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</si>
  <si>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</si>
  <si>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</si>
  <si>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</si>
  <si>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</si>
  <si>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</si>
  <si>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</si>
  <si>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</si>
  <si>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</si>
  <si>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</si>
  <si>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</si>
  <si>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</si>
  <si>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</si>
  <si>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</si>
  <si>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</si>
  <si>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</si>
  <si>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</si>
  <si>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</si>
  <si>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</si>
  <si>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</si>
  <si>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</si>
  <si>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</si>
  <si>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</si>
  <si>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</si>
  <si>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</si>
  <si>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</si>
  <si>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</si>
  <si>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</si>
  <si>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</si>
  <si>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</si>
  <si>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</si>
  <si>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</si>
  <si>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</si>
  <si>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</si>
  <si>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</si>
  <si>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</si>
  <si>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</si>
  <si>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</si>
  <si>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</si>
  <si>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</si>
  <si>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</si>
  <si>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</si>
  <si>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</si>
  <si>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</si>
  <si>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</si>
  <si>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</si>
  <si>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</si>
  <si>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</si>
  <si>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</si>
  <si>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</si>
  <si>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</si>
  <si>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</si>
  <si>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</si>
  <si>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</si>
  <si>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</si>
  <si>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</si>
  <si>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</si>
  <si>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</si>
  <si>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</si>
  <si>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</si>
  <si>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</si>
  <si>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</si>
  <si>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</si>
  <si>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</si>
  <si>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</si>
  <si>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</si>
  <si>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</si>
  <si>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</si>
  <si>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</si>
  <si>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</si>
  <si>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</si>
  <si>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</si>
  <si>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</si>
  <si>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</si>
  <si>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</si>
  <si>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</si>
  <si>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</si>
  <si>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</si>
  <si>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</si>
  <si>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</si>
  <si>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</si>
  <si>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</si>
  <si>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</si>
  <si>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</si>
  <si>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</si>
  <si>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</si>
  <si>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</si>
  <si>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</si>
  <si>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</si>
  <si>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</si>
  <si>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</si>
  <si>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</si>
  <si>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</si>
  <si>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</si>
  <si>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</si>
  <si>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</si>
  <si>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</si>
  <si>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</si>
  <si>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</si>
  <si>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</si>
  <si>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</si>
  <si>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</si>
  <si>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</si>
  <si>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</si>
  <si>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</si>
  <si>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</si>
  <si>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</si>
  <si>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</si>
  <si>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</si>
  <si>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</si>
  <si>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</si>
  <si>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</si>
  <si>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</si>
  <si>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</si>
  <si>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</si>
  <si>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</si>
  <si>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</si>
  <si>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</si>
  <si>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</si>
  <si>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</si>
  <si>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</si>
  <si>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</si>
  <si>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</si>
  <si>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</si>
  <si>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</si>
  <si>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</si>
  <si>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</si>
  <si>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</si>
  <si>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</si>
  <si>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</si>
  <si>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</si>
  <si>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</si>
  <si>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</si>
  <si>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</si>
  <si>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</si>
  <si>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</si>
  <si>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</si>
  <si>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</si>
  <si>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</si>
  <si>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</si>
  <si>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</si>
  <si>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</si>
  <si>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</si>
  <si>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</si>
  <si>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</si>
  <si>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</si>
  <si>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</si>
  <si>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</si>
  <si>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</si>
  <si>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</si>
  <si>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</si>
  <si>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</si>
  <si>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</si>
  <si>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</si>
  <si>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</si>
  <si>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</si>
  <si>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</si>
  <si>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</si>
  <si>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</si>
  <si>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</si>
  <si>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</si>
  <si>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</si>
  <si>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</si>
  <si>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</si>
  <si>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</si>
  <si>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</si>
  <si>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</si>
  <si>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</si>
  <si>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</si>
  <si>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</si>
  <si>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</si>
  <si>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</si>
  <si>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</si>
  <si>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</si>
  <si>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</si>
  <si>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</si>
  <si>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</si>
  <si>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</si>
  <si>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</si>
  <si>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</si>
  <si>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</si>
  <si>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</si>
  <si>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</si>
  <si>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</si>
  <si>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</si>
  <si>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</si>
  <si>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</si>
  <si>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</si>
  <si>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</si>
  <si>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</si>
  <si>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</si>
  <si>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</si>
  <si>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</si>
  <si>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</si>
  <si>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</si>
  <si>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</si>
  <si>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</si>
  <si>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</si>
  <si>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</si>
  <si>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</si>
  <si>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</si>
  <si>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</si>
  <si>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</si>
  <si>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</si>
  <si>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</si>
  <si>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</si>
  <si>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</si>
  <si>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</si>
  <si>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</si>
  <si>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</si>
  <si>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</si>
  <si>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</si>
  <si>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</si>
  <si>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</si>
  <si>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</si>
  <si>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</si>
  <si>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</si>
  <si>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</si>
  <si>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</si>
  <si>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</si>
  <si>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</si>
  <si>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</si>
  <si>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</si>
  <si>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</si>
  <si>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</si>
  <si>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</si>
  <si>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</si>
  <si>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</si>
  <si>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</si>
  <si>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</si>
  <si>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</si>
  <si>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</si>
  <si>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</si>
  <si>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</si>
  <si>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</si>
  <si>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</si>
  <si>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</si>
  <si>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</si>
  <si>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</si>
  <si>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</si>
  <si>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</si>
  <si>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</si>
  <si>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</si>
  <si>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</si>
  <si>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</si>
  <si>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</si>
  <si>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</si>
  <si>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</si>
  <si>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</si>
  <si>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</si>
  <si>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</si>
  <si>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</si>
  <si>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</si>
  <si>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</si>
  <si>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</si>
  <si>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</si>
  <si>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</si>
  <si>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</si>
  <si>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</si>
  <si>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</si>
  <si>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</si>
  <si>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</si>
  <si>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</si>
  <si>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</si>
  <si>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</si>
  <si>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</si>
  <si>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</si>
  <si>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</si>
  <si>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</si>
  <si>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</si>
  <si>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</si>
  <si>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</si>
  <si>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</si>
  <si>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</si>
  <si>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</si>
  <si>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</si>
  <si>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</si>
  <si>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</si>
  <si>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</si>
  <si>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</si>
  <si>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</si>
  <si>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</si>
  <si>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</si>
  <si>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</si>
  <si>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</si>
  <si>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</si>
  <si>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</si>
  <si>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</si>
  <si>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</si>
  <si>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</si>
  <si>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</si>
  <si>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</si>
  <si>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</si>
  <si>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</si>
  <si>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</si>
  <si>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</si>
  <si>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</si>
  <si>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</si>
  <si>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</si>
  <si>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</si>
  <si>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</si>
  <si>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</si>
  <si>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</si>
  <si>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</si>
  <si>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</si>
  <si>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</si>
  <si>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</si>
  <si>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</si>
  <si>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</si>
  <si>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</si>
  <si>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</si>
  <si>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</si>
  <si>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</si>
  <si>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</si>
  <si>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</si>
  <si>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</si>
  <si>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</si>
  <si>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</si>
  <si>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</si>
  <si>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</si>
  <si>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</si>
  <si>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</si>
  <si>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</si>
  <si>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</si>
  <si>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</si>
  <si>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</si>
  <si>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</si>
  <si>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</si>
  <si>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</si>
  <si>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</si>
  <si>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</si>
  <si>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</si>
  <si>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</si>
  <si>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</si>
  <si>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</si>
  <si>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</si>
  <si>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</si>
  <si>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</si>
  <si>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</si>
  <si>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</si>
  <si>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</si>
  <si>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</si>
  <si>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</si>
  <si>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</si>
  <si>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</si>
  <si>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</si>
  <si>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</si>
  <si>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</si>
  <si>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</si>
  <si>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</si>
  <si>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</si>
  <si>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</si>
  <si>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</si>
  <si>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</si>
  <si>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</si>
  <si>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</si>
  <si>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</si>
  <si>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</si>
  <si>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</si>
  <si>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</si>
  <si>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</si>
  <si>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</si>
  <si>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</si>
  <si>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</si>
  <si>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</si>
  <si>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</si>
  <si>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</si>
  <si>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</si>
  <si>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</si>
  <si>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</si>
  <si>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</si>
  <si>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</si>
  <si>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</si>
  <si>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</si>
  <si>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</si>
  <si>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</si>
  <si>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</si>
  <si>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</si>
  <si>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</si>
  <si>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</si>
  <si>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</si>
  <si>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</si>
  <si>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</si>
  <si>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</si>
  <si>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</si>
  <si>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</si>
  <si>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</si>
  <si>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</si>
  <si>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</si>
  <si>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</si>
  <si>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</si>
  <si>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</si>
  <si>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</si>
  <si>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</si>
  <si>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</si>
  <si>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</si>
  <si>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</si>
  <si>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</si>
  <si>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</si>
  <si>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</si>
  <si>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</si>
  <si>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</si>
  <si>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</si>
  <si>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</si>
  <si>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</si>
  <si>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</si>
  <si>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</si>
  <si>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</si>
  <si>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</si>
  <si>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</si>
  <si>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</si>
  <si>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</si>
  <si>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</si>
  <si>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</si>
  <si>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</si>
  <si>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</si>
  <si>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</si>
  <si>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</si>
  <si>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</si>
  <si>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</si>
  <si>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</si>
  <si>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</si>
  <si>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</si>
  <si>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</si>
  <si>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</si>
  <si>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</si>
  <si>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</si>
  <si>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</si>
  <si>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</si>
  <si>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</si>
  <si>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</si>
  <si>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</si>
  <si>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</si>
  <si>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</si>
  <si>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</si>
  <si>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</si>
  <si>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</si>
  <si>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</si>
  <si>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</si>
  <si>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</si>
  <si>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</si>
  <si>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</si>
  <si>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</si>
  <si>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</si>
  <si>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</si>
  <si>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</si>
  <si>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</si>
  <si>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</si>
  <si>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</si>
  <si>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</si>
  <si>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</si>
  <si>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</si>
  <si>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</si>
  <si>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</si>
  <si>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</si>
  <si>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</si>
  <si>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</si>
  <si>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</si>
  <si>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</si>
  <si>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</si>
  <si>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</si>
  <si>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</si>
  <si>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</si>
  <si>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</si>
  <si>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</si>
  <si>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</si>
  <si>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</si>
  <si>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</si>
  <si>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</si>
  <si>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</si>
  <si>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</si>
  <si>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</si>
  <si>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</si>
  <si>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</si>
  <si>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</si>
  <si>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</si>
  <si>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</si>
  <si>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</si>
  <si>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</si>
  <si>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</si>
  <si>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</si>
  <si>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</si>
  <si>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</si>
  <si>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</si>
  <si>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</si>
  <si>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</si>
  <si>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</si>
  <si>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</si>
  <si>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</si>
  <si>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</si>
  <si>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</si>
  <si>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</si>
  <si>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</si>
  <si>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</si>
  <si>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</si>
  <si>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</si>
  <si>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</si>
  <si>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</si>
  <si>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</si>
  <si>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</si>
  <si>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</si>
  <si>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</si>
  <si>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</si>
  <si>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</si>
  <si>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</si>
  <si>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</si>
  <si>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</si>
  <si>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</si>
  <si>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</si>
  <si>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</si>
  <si>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</si>
  <si>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</si>
  <si>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</si>
  <si>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</si>
  <si>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</si>
  <si>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</si>
  <si>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</si>
  <si>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</si>
  <si>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</si>
  <si>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</si>
  <si>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</si>
  <si>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</si>
  <si>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</si>
  <si>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</si>
  <si>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</si>
  <si>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</si>
  <si>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</si>
  <si>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</si>
  <si>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</si>
  <si>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</si>
  <si>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</si>
  <si>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</si>
  <si>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</si>
  <si>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</si>
  <si>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</si>
  <si>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</si>
  <si>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</si>
  <si>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</si>
  <si>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</si>
  <si>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</si>
  <si>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</si>
  <si>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</si>
  <si>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</si>
  <si>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</si>
  <si>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</si>
  <si>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</si>
  <si>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</si>
  <si>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</si>
  <si>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</si>
  <si>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</si>
  <si>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</si>
  <si>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</si>
  <si>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</si>
  <si>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</si>
  <si>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</si>
  <si>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</si>
  <si>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</si>
  <si>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</si>
  <si>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</si>
  <si>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</si>
  <si>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</si>
  <si>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</si>
  <si>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</si>
  <si>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</si>
  <si>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</si>
  <si>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</si>
  <si>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</si>
  <si>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</si>
  <si>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</si>
  <si>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</si>
  <si>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</si>
  <si>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</si>
  <si>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</si>
  <si>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</si>
  <si>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</si>
  <si>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</si>
  <si>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</si>
  <si>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</si>
  <si>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</si>
  <si>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</si>
  <si>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</si>
  <si>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</si>
  <si>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</si>
  <si>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</si>
  <si>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</si>
  <si>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</si>
  <si>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</si>
  <si>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</si>
  <si>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</si>
  <si>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</si>
  <si>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</si>
  <si>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</si>
  <si>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</si>
  <si>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</si>
  <si>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</si>
  <si>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</si>
  <si>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</si>
  <si>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</si>
  <si>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</si>
  <si>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</si>
  <si>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</si>
  <si>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</si>
  <si>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</si>
  <si>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</si>
  <si>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</si>
  <si>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</si>
  <si>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</si>
  <si>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</si>
  <si>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</si>
  <si>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</si>
  <si>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</si>
  <si>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</si>
  <si>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</si>
  <si>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</si>
  <si>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</si>
  <si>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</si>
  <si>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</si>
  <si>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</si>
  <si>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</si>
  <si>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</si>
  <si>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</si>
  <si>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</si>
  <si>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</si>
  <si>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</si>
  <si>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</si>
  <si>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</si>
  <si>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</si>
  <si>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</si>
  <si>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</si>
  <si>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</si>
  <si>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</si>
  <si>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</si>
  <si>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</si>
  <si>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</si>
  <si>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</si>
  <si>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</si>
  <si>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</si>
  <si>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</si>
  <si>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</si>
  <si>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</si>
  <si>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</si>
  <si>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</si>
  <si>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</si>
  <si>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</si>
  <si>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</si>
  <si>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</si>
  <si>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</si>
  <si>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</si>
  <si>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</si>
  <si>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</si>
  <si>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</si>
  <si>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</si>
  <si>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</si>
  <si>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</si>
  <si>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</si>
  <si>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</si>
  <si>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</si>
  <si>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</si>
  <si>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</si>
  <si>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</si>
  <si>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</si>
  <si>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</si>
  <si>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</si>
  <si>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</si>
  <si>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</si>
  <si>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</si>
  <si>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</si>
  <si>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</si>
  <si>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</si>
  <si>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</si>
  <si>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</si>
  <si>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</si>
  <si>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</si>
  <si>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</si>
  <si>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</si>
  <si>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</si>
  <si>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</si>
  <si>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</si>
  <si>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</si>
  <si>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</si>
  <si>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</si>
  <si>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</si>
  <si>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</si>
  <si>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</si>
  <si>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</si>
  <si>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</si>
  <si>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</si>
  <si>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</si>
  <si>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</si>
  <si>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</si>
  <si>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</si>
  <si>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</si>
  <si>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</si>
  <si>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</si>
  <si>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</si>
  <si>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</si>
  <si>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</si>
  <si>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</si>
  <si>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</si>
  <si>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</si>
  <si>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</si>
  <si>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</si>
  <si>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</si>
  <si>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</si>
  <si>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</si>
  <si>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</si>
  <si>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</si>
  <si>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</si>
  <si>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</si>
  <si>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</si>
  <si>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</si>
  <si>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</si>
  <si>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</si>
  <si>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</si>
  <si>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</si>
  <si>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</si>
  <si>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</si>
  <si>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</si>
  <si>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</si>
  <si>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</si>
  <si>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</si>
  <si>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</si>
  <si>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</si>
  <si>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</si>
  <si>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</si>
  <si>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</si>
  <si>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</si>
  <si>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</si>
  <si>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</si>
  <si>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</si>
  <si>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</si>
  <si>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</si>
  <si>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</si>
  <si>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</si>
  <si>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</si>
  <si>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</si>
  <si>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</si>
  <si>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</si>
  <si>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</si>
  <si>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</si>
  <si>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</si>
  <si>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</si>
  <si>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</si>
  <si>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</si>
  <si>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</si>
  <si>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</si>
  <si>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</si>
  <si>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</si>
  <si>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</si>
  <si>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</si>
  <si>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</si>
  <si>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</si>
  <si>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</si>
  <si>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</si>
  <si>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</si>
  <si>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</si>
  <si>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</si>
  <si>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</si>
  <si>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</si>
  <si>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</si>
  <si>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</si>
  <si>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</si>
  <si>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</si>
  <si>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</si>
  <si>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</si>
  <si>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</si>
  <si>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</si>
  <si>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</si>
  <si>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</si>
  <si>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</si>
  <si>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</si>
  <si>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</si>
  <si>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</si>
  <si>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</si>
  <si>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</si>
  <si>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</si>
  <si>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</si>
  <si>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</si>
  <si>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</si>
  <si>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</si>
  <si>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</si>
  <si>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</si>
  <si>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</si>
  <si>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</si>
  <si>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</si>
  <si>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</si>
  <si>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</si>
  <si>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</si>
  <si>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</si>
  <si>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</si>
  <si>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</si>
  <si>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</si>
  <si>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</si>
  <si>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</si>
  <si>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</si>
  <si>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</si>
  <si>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</si>
  <si>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</si>
  <si>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</si>
  <si>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</si>
  <si>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</si>
  <si>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</si>
  <si>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</si>
  <si>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</si>
  <si>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</si>
  <si>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</si>
  <si>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</si>
  <si>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</si>
  <si>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</si>
  <si>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</si>
  <si>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</si>
  <si>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</si>
  <si>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</si>
  <si>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</si>
  <si>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</si>
  <si>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</si>
  <si>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</si>
  <si>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</si>
  <si>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</si>
  <si>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</si>
  <si>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</si>
  <si>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</si>
  <si>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</si>
  <si>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</si>
  <si>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</si>
  <si>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</si>
  <si>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</si>
  <si>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</si>
  <si>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</si>
  <si>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</si>
  <si>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</si>
  <si>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</si>
  <si>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</si>
  <si>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</si>
  <si>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</si>
  <si>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</si>
  <si>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</si>
  <si>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</si>
  <si>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</si>
  <si>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</si>
  <si>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</si>
  <si>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</si>
  <si>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</si>
  <si>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</si>
  <si>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</si>
  <si>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</si>
  <si>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</si>
  <si>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</si>
  <si>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</si>
  <si>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</si>
  <si>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</si>
  <si>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</si>
  <si>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</si>
  <si>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</si>
  <si>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</si>
  <si>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</si>
  <si>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</si>
  <si>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</si>
  <si>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</si>
  <si>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</si>
  <si>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</si>
  <si>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</si>
  <si>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</si>
  <si>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</si>
  <si>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</si>
  <si>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</si>
  <si>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</si>
  <si>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</si>
  <si>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</si>
  <si>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</si>
  <si>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</si>
  <si>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</si>
  <si>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</si>
  <si>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</si>
  <si>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</si>
  <si>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</si>
  <si>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</si>
  <si>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</si>
  <si>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</si>
  <si>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</si>
  <si>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</si>
  <si>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</si>
  <si>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</si>
  <si>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</si>
  <si>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</si>
  <si>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</si>
  <si>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</si>
  <si>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</si>
  <si>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</si>
  <si>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</si>
  <si>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</si>
  <si>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</si>
  <si>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</si>
  <si>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</si>
  <si>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</si>
  <si>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</si>
  <si>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</si>
  <si>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</si>
  <si>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</si>
  <si>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</si>
  <si>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</si>
  <si>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</si>
  <si>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</si>
  <si>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</si>
  <si>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</si>
  <si>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</si>
  <si>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</si>
  <si>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</si>
  <si>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</si>
  <si>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</si>
  <si>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</si>
  <si>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</si>
  <si>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</si>
  <si>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</si>
  <si>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</si>
  <si>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</si>
  <si>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</si>
  <si>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</si>
  <si>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</si>
  <si>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</si>
  <si>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</si>
  <si>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</si>
  <si>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</si>
  <si>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</si>
  <si>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</si>
  <si>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</si>
  <si>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</si>
  <si>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</si>
  <si>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</si>
  <si>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</si>
  <si>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</si>
  <si>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</si>
  <si>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</si>
  <si>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</si>
  <si>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</si>
  <si>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</si>
  <si>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</si>
  <si>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</si>
  <si>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</si>
  <si>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</si>
  <si>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</si>
  <si>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</si>
  <si>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</si>
  <si>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</si>
  <si>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</si>
  <si>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</si>
  <si>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</si>
  <si>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</si>
  <si>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</si>
  <si>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</si>
  <si>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</si>
  <si>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</si>
  <si>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</si>
  <si>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</si>
  <si>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</si>
  <si>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</si>
  <si>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</si>
  <si>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</si>
  <si>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</si>
  <si>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</si>
  <si>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</si>
  <si>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</si>
  <si>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</si>
  <si>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</si>
  <si>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</si>
  <si>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</si>
  <si>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</si>
  <si>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</si>
  <si>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</si>
  <si>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</si>
  <si>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</si>
  <si>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</si>
  <si>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</si>
  <si>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</si>
  <si>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</si>
  <si>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</si>
  <si>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</si>
  <si>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</si>
  <si>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</si>
  <si>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</si>
  <si>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</si>
  <si>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</si>
  <si>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</si>
  <si>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</si>
  <si>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</si>
  <si>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</si>
  <si>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</si>
  <si>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</si>
  <si>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</si>
  <si>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</si>
  <si>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</si>
  <si>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</si>
  <si>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</si>
  <si>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</si>
  <si>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</si>
  <si>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</si>
  <si>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</si>
  <si>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</si>
  <si>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</si>
  <si>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</si>
  <si>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</si>
  <si>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</si>
  <si>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</si>
  <si>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</si>
  <si>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</si>
  <si>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</si>
  <si>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</si>
  <si>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</si>
  <si>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</si>
  <si>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</si>
  <si>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</si>
  <si>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</si>
  <si>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</si>
  <si>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</si>
  <si>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</si>
  <si>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</si>
  <si>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</si>
  <si>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</si>
  <si>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</si>
  <si>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</si>
  <si>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</si>
  <si>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</si>
  <si>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</si>
  <si>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</si>
  <si>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</si>
  <si>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</si>
  <si>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</si>
  <si>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</si>
  <si>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</si>
  <si>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</si>
  <si>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</si>
  <si>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</si>
  <si>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</si>
  <si>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</si>
  <si>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</si>
  <si>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</si>
  <si>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</si>
  <si>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</si>
  <si>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</si>
  <si>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</si>
  <si>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</si>
  <si>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</si>
  <si>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</si>
  <si>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</si>
  <si>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</si>
  <si>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</si>
  <si>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</si>
  <si>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</si>
  <si>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</si>
  <si>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</si>
  <si>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</si>
  <si>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</si>
  <si>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</si>
  <si>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</si>
  <si>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</si>
  <si>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</si>
  <si>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</si>
  <si>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</si>
  <si>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</si>
  <si>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</si>
  <si>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</si>
  <si>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</si>
  <si>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</si>
  <si>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</si>
  <si>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</si>
  <si>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</si>
  <si>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</si>
  <si>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</si>
  <si>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</si>
  <si>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</si>
  <si>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</si>
  <si>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</si>
  <si>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</si>
  <si>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</si>
  <si>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</si>
  <si>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</si>
  <si>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</si>
  <si>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</si>
  <si>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</si>
  <si>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</si>
  <si>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</si>
  <si>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</si>
  <si>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</si>
  <si>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</si>
  <si>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</si>
  <si>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</si>
  <si>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</si>
  <si>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</si>
  <si>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</si>
  <si>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</si>
  <si>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</si>
  <si>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</si>
  <si>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</si>
  <si>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</si>
  <si>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</si>
  <si>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</si>
  <si>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</si>
  <si>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</si>
  <si>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</si>
  <si>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</si>
  <si>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</si>
  <si>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</si>
  <si>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</si>
  <si>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</si>
  <si>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</si>
  <si>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</si>
  <si>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</si>
  <si>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</si>
  <si>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</si>
  <si>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</si>
  <si>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</si>
  <si>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</si>
  <si>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</si>
  <si>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</si>
  <si>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</si>
  <si>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</si>
  <si>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</si>
  <si>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</si>
  <si>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</si>
  <si>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</si>
  <si>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</si>
  <si>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</si>
  <si>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</si>
  <si>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</si>
  <si>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</si>
  <si>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</si>
  <si>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</si>
  <si>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</si>
  <si>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</si>
  <si>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</si>
  <si>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</si>
  <si>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</si>
  <si>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</si>
  <si>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</si>
  <si>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</si>
  <si>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</si>
  <si>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</si>
  <si>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</si>
  <si>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</si>
  <si>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</si>
  <si>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</si>
  <si>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</si>
  <si>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</si>
  <si>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</si>
  <si>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</si>
  <si>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</si>
  <si>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</si>
  <si>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</si>
  <si>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</si>
  <si>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</si>
  <si>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</si>
  <si>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</si>
  <si>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</si>
  <si>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</si>
  <si>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</si>
  <si>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</si>
  <si>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</si>
  <si>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</si>
  <si>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</si>
  <si>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</si>
  <si>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</si>
  <si>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</si>
  <si>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</si>
  <si>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</si>
  <si>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</si>
  <si>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</si>
  <si>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</si>
  <si>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</si>
  <si>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</si>
  <si>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</si>
  <si>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</si>
  <si>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</si>
  <si>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</si>
  <si>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</si>
  <si>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</si>
  <si>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</si>
  <si>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</si>
  <si>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</si>
  <si>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</si>
  <si>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</si>
  <si>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</si>
  <si>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</si>
  <si>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</si>
  <si>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</si>
  <si>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</si>
  <si>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</si>
  <si>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</si>
  <si>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</si>
  <si>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</si>
  <si>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</si>
  <si>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</si>
  <si>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</si>
  <si>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</si>
  <si>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</si>
  <si>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</si>
  <si>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</si>
  <si>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</si>
  <si>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</si>
  <si>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</si>
  <si>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</si>
  <si>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</si>
  <si>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</si>
  <si>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</si>
  <si>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</si>
  <si>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</si>
  <si>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</si>
  <si>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</si>
  <si>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</si>
  <si>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</si>
  <si>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</si>
  <si>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</si>
  <si>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</si>
  <si>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</si>
  <si>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</si>
  <si>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</si>
  <si>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</si>
  <si>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</si>
  <si>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</si>
  <si>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</si>
  <si>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</si>
  <si>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</si>
  <si>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</si>
  <si>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</si>
  <si>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</si>
  <si>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</si>
  <si>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</si>
  <si>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</si>
  <si>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</si>
  <si>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</si>
  <si>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</si>
  <si>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</si>
  <si>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</si>
  <si>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</si>
  <si>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</si>
  <si>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</si>
  <si>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</si>
  <si>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</si>
  <si>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</si>
  <si>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</si>
  <si>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</si>
  <si>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</si>
  <si>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</si>
  <si>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</si>
  <si>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</si>
  <si>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</si>
  <si>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</si>
  <si>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</si>
  <si>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</si>
  <si>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</si>
  <si>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</si>
  <si>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</si>
  <si>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</si>
  <si>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</si>
  <si>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</si>
  <si>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</si>
  <si>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</si>
  <si>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</si>
  <si>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</si>
  <si>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</si>
  <si>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</si>
  <si>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</si>
  <si>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</si>
  <si>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</si>
  <si>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</si>
  <si>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</si>
  <si>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</si>
  <si>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</si>
  <si>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</si>
  <si>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</si>
  <si>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</si>
  <si>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</si>
  <si>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</si>
  <si>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</si>
  <si>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</si>
  <si>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</si>
  <si>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</si>
  <si>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</si>
  <si>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</si>
  <si>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</si>
  <si>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</si>
  <si>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</si>
  <si>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</si>
  <si>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</si>
  <si>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</si>
  <si>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</si>
  <si>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</si>
  <si>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</si>
  <si>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</si>
  <si>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</si>
  <si>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</si>
  <si>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</si>
  <si>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</si>
  <si>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</si>
  <si>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</si>
  <si>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</si>
  <si>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</si>
  <si>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</si>
  <si>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</si>
  <si>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</si>
  <si>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</si>
  <si>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</si>
  <si>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</si>
  <si>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</si>
  <si>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</si>
  <si>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</si>
  <si>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</si>
  <si>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</si>
  <si>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</si>
  <si>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</si>
  <si>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</si>
  <si>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</si>
  <si>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</si>
  <si>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</si>
  <si>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</si>
  <si>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</si>
  <si>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</si>
  <si>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</si>
  <si>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</si>
  <si>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</si>
  <si>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</si>
  <si>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</si>
  <si>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</si>
  <si>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</si>
  <si>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</si>
  <si>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</si>
  <si>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</si>
  <si>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</si>
  <si>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</si>
  <si>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</si>
  <si>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</si>
  <si>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</si>
  <si>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</si>
  <si>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</si>
  <si>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</si>
  <si>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</si>
  <si>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</si>
  <si>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</si>
  <si>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</si>
  <si>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</si>
  <si>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</si>
  <si>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</si>
  <si>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</si>
  <si>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</si>
  <si>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</si>
  <si>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</si>
  <si>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</si>
  <si>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</si>
  <si>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</si>
  <si>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</si>
  <si>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</si>
  <si>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</si>
  <si>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</si>
  <si>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</si>
  <si>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</si>
  <si>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</si>
  <si>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</si>
  <si>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</si>
  <si>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</si>
  <si>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</si>
  <si>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</si>
  <si>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</si>
  <si>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</si>
  <si>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</si>
  <si>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</si>
  <si>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</si>
  <si>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</si>
  <si>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</si>
  <si>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</si>
  <si>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</si>
  <si>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</si>
  <si>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</si>
  <si>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</si>
  <si>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</si>
  <si>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</si>
  <si>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</si>
  <si>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</si>
  <si>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</si>
  <si>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</si>
  <si>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</si>
  <si>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</si>
  <si>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</si>
  <si>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</si>
  <si>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</si>
  <si>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</si>
  <si>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</si>
  <si>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</si>
  <si>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</si>
  <si>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</si>
  <si>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</si>
  <si>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</si>
  <si>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</si>
  <si>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</si>
  <si>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</si>
  <si>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</si>
  <si>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</si>
  <si>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</si>
  <si>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</si>
  <si>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</si>
  <si>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</si>
  <si>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</si>
  <si>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</si>
  <si>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</si>
  <si>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</si>
  <si>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</si>
  <si>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</si>
  <si>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</si>
  <si>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</si>
  <si>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</si>
  <si>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</si>
  <si>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</si>
  <si>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</si>
  <si>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</si>
  <si>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</si>
  <si>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</si>
  <si>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</si>
  <si>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</si>
  <si>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</si>
  <si>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</si>
  <si>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</si>
  <si>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</si>
  <si>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</si>
  <si>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</si>
  <si>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</si>
  <si>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</si>
  <si>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</si>
  <si>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</si>
  <si>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</si>
  <si>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</si>
  <si>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</si>
  <si>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</si>
  <si>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</si>
  <si>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</si>
  <si>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</si>
  <si>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</si>
  <si>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</si>
  <si>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</si>
  <si>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</si>
  <si>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</si>
  <si>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</si>
  <si>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</si>
  <si>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</si>
  <si>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</si>
  <si>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</si>
  <si>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</si>
  <si>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</si>
  <si>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</si>
  <si>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</si>
  <si>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</si>
  <si>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</si>
  <si>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</si>
  <si>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</si>
  <si>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</si>
  <si>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</si>
  <si>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</si>
  <si>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</si>
  <si>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</si>
  <si>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</si>
  <si>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</si>
  <si>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</si>
  <si>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</si>
  <si>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</si>
  <si>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</si>
  <si>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</si>
  <si>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</si>
  <si>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</si>
  <si>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</si>
  <si>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</si>
  <si>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</si>
  <si>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</si>
  <si>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</si>
  <si>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</si>
  <si>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</si>
  <si>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</si>
  <si>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</si>
  <si>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</si>
  <si>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</si>
  <si>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</si>
  <si>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</si>
  <si>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</si>
  <si>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</si>
  <si>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</si>
  <si>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</si>
  <si>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</si>
  <si>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</si>
  <si>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</si>
  <si>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</si>
  <si>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</si>
  <si>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</si>
  <si>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</si>
  <si>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</si>
  <si>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</si>
  <si>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</si>
  <si>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</si>
  <si>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</si>
  <si>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</si>
  <si>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</si>
  <si>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</si>
  <si>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</si>
  <si>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</si>
  <si>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</si>
  <si>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</si>
  <si>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</si>
  <si>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</si>
  <si>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</si>
  <si>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</si>
  <si>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</si>
  <si>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</si>
  <si>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</si>
  <si>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</si>
  <si>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</si>
  <si>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</si>
  <si>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</si>
  <si>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</si>
  <si>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</si>
  <si>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</si>
  <si>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</si>
  <si>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</si>
  <si>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</si>
  <si>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</si>
  <si>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</si>
  <si>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</si>
  <si>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</si>
  <si>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</si>
  <si>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</si>
  <si>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</si>
  <si>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</si>
  <si>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</si>
  <si>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</si>
  <si>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</si>
  <si>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</si>
  <si>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</si>
  <si>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</si>
  <si>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</si>
  <si>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</si>
  <si>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</si>
  <si>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</si>
  <si>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</si>
  <si>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</si>
  <si>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</si>
  <si>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</si>
  <si>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</si>
  <si>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</si>
  <si>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</si>
  <si>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</si>
  <si>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</si>
  <si>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</si>
  <si>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</si>
  <si>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</si>
  <si>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</si>
  <si>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</si>
  <si>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</si>
  <si>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</si>
  <si>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</si>
  <si>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</si>
  <si>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</si>
  <si>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</si>
  <si>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</si>
  <si>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</si>
  <si>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</si>
  <si>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</si>
  <si>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</si>
  <si>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</si>
  <si>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</si>
  <si>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</si>
  <si>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</si>
  <si>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</si>
  <si>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</si>
  <si>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</si>
  <si>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</si>
  <si>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</si>
  <si>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</si>
  <si>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</si>
  <si>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</si>
  <si>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</si>
  <si>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</si>
  <si>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</si>
  <si>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</si>
  <si>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</si>
  <si>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</si>
  <si>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</si>
  <si>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</si>
  <si>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</si>
  <si>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</si>
  <si>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</si>
  <si>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</si>
  <si>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</si>
  <si>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</si>
  <si>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</si>
  <si>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</si>
  <si>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</si>
  <si>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</si>
  <si>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</si>
  <si>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</si>
  <si>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</si>
  <si>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</si>
  <si>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</si>
  <si>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</si>
  <si>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</si>
  <si>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</si>
  <si>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</si>
  <si>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</si>
  <si>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</si>
  <si>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</si>
  <si>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</si>
  <si>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</si>
  <si>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</si>
  <si>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</si>
  <si>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</si>
  <si>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</si>
  <si>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</si>
  <si>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</si>
  <si>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</si>
  <si>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</si>
  <si>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</si>
  <si>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</si>
  <si>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</si>
  <si>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</si>
  <si>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</si>
  <si>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</si>
  <si>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</si>
  <si>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</si>
  <si>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</si>
  <si>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</si>
  <si>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</si>
  <si>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</si>
  <si>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</si>
  <si>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</si>
  <si>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</si>
  <si>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</si>
  <si>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</si>
  <si>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</si>
  <si>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</si>
  <si>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</si>
  <si>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</si>
  <si>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</si>
  <si>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</si>
  <si>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</si>
  <si>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</si>
  <si>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</si>
  <si>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</si>
  <si>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</si>
  <si>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</si>
  <si>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</si>
  <si>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</si>
  <si>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</si>
  <si>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</si>
  <si>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</si>
  <si>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</si>
  <si>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</si>
  <si>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</si>
  <si>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</si>
  <si>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</si>
  <si>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</si>
  <si>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</si>
  <si>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</si>
  <si>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</si>
  <si>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</si>
  <si>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</si>
  <si>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</si>
  <si>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</si>
  <si>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</si>
  <si>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</si>
  <si>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</si>
  <si>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</si>
  <si>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</si>
  <si>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</si>
  <si>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</si>
  <si>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</si>
  <si>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</si>
  <si>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</si>
  <si>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</si>
  <si>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</si>
  <si>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</si>
  <si>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</si>
  <si>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</si>
  <si>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</si>
  <si>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</si>
  <si>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</si>
  <si>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</si>
  <si>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</si>
  <si>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</si>
  <si>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</si>
  <si>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</si>
  <si>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</si>
  <si>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</si>
  <si>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</si>
  <si>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</si>
  <si>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</si>
  <si>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</si>
  <si>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</si>
  <si>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</si>
  <si>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</si>
  <si>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</si>
  <si>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</si>
  <si>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</si>
  <si>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</si>
  <si>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</si>
  <si>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</si>
  <si>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</si>
  <si>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</si>
  <si>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</si>
  <si>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</si>
  <si>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</si>
  <si>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</si>
  <si>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</si>
  <si>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</si>
  <si>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</si>
  <si>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</si>
  <si>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</si>
  <si>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</si>
  <si>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</si>
  <si>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</si>
  <si>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</si>
  <si>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</si>
  <si>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</si>
  <si>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</si>
  <si>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</si>
  <si>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</si>
  <si>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</si>
  <si>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</si>
  <si>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</si>
  <si>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</si>
  <si>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</si>
  <si>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</si>
  <si>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</si>
  <si>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</si>
  <si>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</si>
  <si>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</si>
  <si>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</si>
  <si>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</si>
  <si>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</si>
  <si>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</si>
  <si>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</si>
  <si>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</si>
  <si>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</si>
  <si>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</si>
  <si>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</si>
  <si>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</si>
  <si>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</si>
  <si>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</si>
  <si>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</si>
  <si>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</si>
  <si>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</si>
  <si>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</si>
  <si>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</si>
  <si>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</si>
  <si>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</si>
  <si>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</si>
  <si>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</si>
  <si>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</si>
  <si>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</si>
  <si>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</si>
  <si>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</si>
  <si>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</si>
  <si>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</si>
  <si>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</si>
  <si>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</si>
  <si>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</si>
  <si>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</si>
  <si>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</si>
  <si>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</si>
  <si>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</si>
  <si>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</si>
  <si>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</si>
  <si>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</si>
  <si>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</si>
  <si>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</si>
  <si>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</si>
  <si>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</si>
  <si>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</si>
  <si>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</si>
  <si>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</si>
  <si>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</si>
  <si>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</si>
  <si>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</si>
  <si>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</si>
  <si>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</si>
  <si>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</si>
  <si>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</si>
  <si>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</si>
  <si>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</si>
  <si>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</si>
  <si>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</si>
  <si>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</si>
  <si>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</si>
  <si>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</si>
  <si>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</si>
  <si>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</si>
  <si>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</si>
  <si>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</si>
  <si>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</si>
  <si>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</si>
  <si>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</si>
  <si>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</si>
  <si>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</si>
  <si>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</si>
  <si>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</si>
  <si>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</si>
  <si>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</si>
  <si>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</si>
  <si>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</si>
  <si>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</si>
  <si>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</si>
  <si>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</si>
  <si>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</si>
  <si>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</si>
  <si>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</si>
  <si>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</si>
  <si>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</si>
  <si>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</si>
  <si>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</si>
  <si>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</si>
  <si>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</si>
  <si>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</si>
  <si>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</si>
  <si>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</si>
  <si>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</si>
  <si>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</si>
  <si>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</si>
  <si>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</si>
  <si>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</si>
  <si>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</si>
  <si>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</si>
  <si>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</si>
  <si>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</si>
  <si>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</si>
  <si>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</si>
  <si>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</si>
  <si>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</si>
  <si>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</si>
  <si>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</si>
  <si>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</si>
  <si>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</si>
  <si>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</si>
  <si>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</si>
  <si>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</si>
  <si>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</si>
  <si>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</si>
  <si>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</si>
  <si>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</si>
  <si>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</si>
  <si>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</si>
  <si>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</si>
  <si>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</si>
  <si>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</si>
  <si>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</si>
  <si>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</si>
  <si>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</si>
  <si>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</si>
  <si>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</si>
  <si>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</si>
  <si>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</si>
  <si>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</si>
  <si>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</si>
  <si>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</si>
  <si>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</si>
  <si>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</si>
  <si>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</si>
  <si>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</si>
  <si>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</si>
  <si>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</si>
  <si>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</si>
  <si>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</si>
  <si>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</si>
  <si>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</si>
  <si>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</si>
  <si>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</si>
  <si>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</si>
  <si>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</si>
  <si>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</si>
  <si>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</si>
  <si>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</si>
  <si>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</si>
  <si>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</si>
  <si>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</si>
  <si>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</si>
  <si>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</si>
  <si>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</si>
  <si>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</si>
  <si>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</si>
  <si>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</si>
  <si>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</si>
  <si>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</si>
  <si>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</si>
  <si>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</si>
  <si>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</si>
  <si>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</si>
  <si>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</si>
  <si>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</si>
  <si>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</si>
  <si>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</si>
  <si>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</si>
  <si>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</si>
  <si>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</si>
  <si>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</si>
  <si>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</si>
  <si>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</si>
  <si>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</si>
  <si>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</si>
  <si>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</si>
  <si>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</si>
  <si>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</si>
  <si>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</si>
  <si>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</si>
  <si>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</si>
  <si>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</si>
  <si>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</si>
  <si>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</si>
  <si>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</si>
  <si>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</si>
  <si>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</si>
  <si>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</si>
  <si>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</si>
  <si>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</si>
  <si>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</si>
  <si>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</si>
  <si>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</si>
  <si>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</si>
  <si>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</si>
  <si>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</si>
  <si>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</si>
  <si>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</si>
  <si>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</si>
  <si>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</si>
  <si>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</si>
  <si>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</si>
  <si>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</si>
  <si>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</si>
  <si>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</si>
  <si>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</si>
  <si>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</si>
  <si>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</si>
  <si>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</si>
  <si>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</si>
  <si>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</si>
  <si>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</si>
  <si>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</si>
  <si>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</si>
  <si>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</si>
  <si>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</si>
  <si>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</si>
  <si>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</si>
  <si>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</si>
  <si>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</si>
  <si>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</si>
  <si>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</si>
  <si>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</si>
  <si>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</si>
  <si>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</si>
  <si>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</si>
  <si>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</si>
  <si>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</si>
  <si>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</si>
  <si>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</si>
  <si>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</si>
  <si>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</si>
  <si>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</si>
  <si>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</si>
  <si>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</si>
  <si>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</si>
  <si>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</si>
  <si>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</si>
  <si>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</si>
  <si>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</si>
  <si>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</si>
  <si>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</si>
  <si>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</si>
  <si>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</si>
  <si>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</si>
  <si>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</si>
  <si>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</si>
  <si>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</si>
  <si>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</si>
  <si>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</si>
  <si>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</si>
  <si>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</si>
  <si>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</si>
  <si>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</si>
  <si>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</si>
  <si>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</si>
  <si>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</si>
  <si>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</si>
  <si>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</si>
  <si>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</si>
  <si>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</si>
  <si>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</si>
  <si>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</si>
  <si>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</si>
  <si>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</si>
  <si>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</si>
  <si>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</si>
  <si>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</si>
  <si>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</si>
  <si>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</si>
  <si>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</si>
  <si>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</si>
  <si>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</si>
  <si>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</si>
  <si>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</si>
  <si>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</si>
  <si>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</si>
  <si>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</si>
  <si>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</si>
  <si>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</si>
  <si>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</si>
  <si>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</si>
  <si>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</si>
  <si>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</si>
  <si>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</si>
  <si>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</si>
  <si>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</si>
  <si>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</si>
  <si>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</si>
  <si>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</si>
  <si>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</si>
  <si>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</si>
  <si>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</si>
  <si>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</si>
  <si>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</si>
  <si>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</si>
  <si>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</si>
  <si>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</si>
  <si>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</si>
  <si>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</si>
  <si>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</si>
  <si>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</si>
  <si>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</si>
  <si>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</si>
  <si>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</si>
  <si>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</si>
  <si>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</si>
  <si>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</si>
  <si>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</si>
  <si>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</si>
  <si>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</si>
  <si>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</si>
  <si>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</si>
  <si>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</si>
  <si>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</si>
  <si>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</si>
  <si>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</si>
  <si>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</si>
  <si>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</si>
  <si>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</si>
  <si>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</si>
  <si>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</si>
  <si>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</si>
  <si>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</si>
  <si>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</si>
  <si>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</si>
  <si>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</si>
  <si>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</si>
  <si>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</si>
  <si>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</si>
  <si>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</si>
  <si>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</si>
  <si>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</si>
  <si>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</si>
  <si>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</si>
  <si>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</si>
  <si>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</si>
  <si>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</si>
  <si>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</si>
  <si>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</si>
  <si>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</si>
  <si>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</si>
  <si>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</si>
  <si>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</si>
  <si>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</si>
  <si>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</si>
  <si>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</si>
  <si>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</si>
  <si>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</si>
  <si>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</si>
  <si>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</si>
  <si>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</si>
  <si>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</si>
  <si>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</si>
  <si>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</si>
  <si>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</si>
  <si>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</si>
  <si>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</si>
  <si>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</si>
  <si>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</si>
  <si>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</si>
  <si>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</si>
  <si>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</si>
  <si>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</si>
  <si>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</si>
  <si>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</si>
  <si>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</si>
  <si>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</si>
  <si>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</si>
  <si>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</si>
  <si>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</si>
  <si>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</si>
  <si>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</si>
  <si>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</si>
  <si>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</si>
  <si>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</si>
  <si>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</si>
  <si>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</si>
  <si>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</si>
  <si>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</si>
  <si>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</si>
  <si>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</si>
  <si>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</si>
  <si>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</si>
  <si>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</si>
  <si>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</si>
  <si>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</si>
  <si>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</si>
  <si>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</si>
  <si>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</si>
  <si>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</si>
  <si>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</si>
  <si>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</si>
  <si>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</si>
  <si>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</si>
  <si>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</si>
  <si>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</si>
  <si>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</si>
  <si>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</si>
  <si>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</si>
  <si>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</si>
  <si>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</si>
  <si>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</si>
  <si>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</si>
  <si>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</si>
  <si>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</si>
  <si>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</si>
  <si>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</si>
  <si>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</si>
  <si>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</si>
  <si>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</si>
  <si>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</si>
  <si>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</si>
  <si>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</si>
  <si>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</si>
  <si>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</si>
  <si>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</si>
  <si>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</si>
  <si>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</si>
  <si>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</si>
  <si>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</si>
  <si>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</si>
  <si>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</si>
  <si>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</si>
  <si>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</si>
  <si>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</si>
  <si>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</si>
  <si>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</si>
  <si>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</si>
  <si>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</si>
  <si>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</si>
  <si>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</si>
  <si>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</si>
  <si>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</si>
  <si>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</si>
  <si>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</si>
  <si>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</si>
  <si>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</si>
  <si>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</si>
  <si>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</si>
  <si>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</si>
  <si>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</si>
  <si>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</si>
  <si>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</si>
  <si>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</si>
  <si>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</si>
  <si>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</si>
  <si>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</si>
  <si>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</si>
  <si>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</si>
  <si>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</si>
  <si>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</si>
  <si>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</si>
  <si>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</si>
  <si>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</si>
  <si>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</si>
  <si>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</si>
  <si>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</si>
  <si>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</si>
  <si>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</si>
  <si>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</si>
  <si>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</si>
  <si>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</si>
  <si>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</si>
  <si>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</si>
  <si>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</si>
  <si>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</si>
  <si>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</si>
  <si>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</si>
  <si>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</si>
  <si>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</si>
  <si>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</si>
  <si>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</si>
  <si>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</si>
  <si>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</si>
  <si>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</si>
  <si>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</si>
  <si>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</si>
  <si>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</si>
  <si>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</si>
  <si>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</si>
  <si>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</si>
  <si>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</si>
  <si>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</si>
  <si>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</si>
  <si>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</si>
  <si>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</si>
  <si>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</si>
  <si>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</si>
  <si>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</si>
  <si>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</si>
  <si>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</si>
  <si>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</si>
  <si>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</si>
  <si>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</si>
  <si>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</si>
  <si>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</si>
  <si>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</si>
  <si>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</si>
  <si>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</si>
  <si>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</si>
  <si>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</si>
  <si>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</si>
  <si>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</si>
  <si>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</si>
  <si>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</si>
  <si>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</si>
  <si>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</si>
  <si>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</si>
  <si>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</si>
  <si>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</si>
  <si>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</si>
  <si>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</si>
  <si>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</si>
  <si>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</si>
  <si>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</si>
  <si>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</si>
  <si>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</si>
  <si>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</si>
  <si>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</si>
  <si>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</si>
  <si>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</si>
  <si>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</si>
  <si>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</si>
  <si>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</si>
  <si>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</si>
  <si>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</si>
  <si>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</si>
  <si>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</si>
  <si>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</si>
  <si>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</si>
  <si>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</si>
  <si>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</si>
  <si>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</si>
  <si>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</si>
  <si>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</si>
  <si>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</si>
  <si>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</si>
  <si>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</si>
  <si>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</si>
  <si>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</si>
  <si>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</si>
  <si>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</si>
  <si>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</si>
  <si>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</si>
  <si>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</si>
  <si>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</si>
  <si>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</si>
  <si>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</si>
  <si>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</si>
  <si>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</si>
  <si>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</si>
  <si>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</si>
  <si>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</si>
  <si>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</si>
  <si>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</si>
  <si>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</si>
  <si>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</si>
  <si>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</si>
  <si>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</si>
  <si>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</si>
  <si>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</si>
  <si>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</si>
  <si>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</si>
  <si>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</si>
  <si>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</si>
  <si>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</si>
  <si>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</si>
  <si>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</si>
  <si>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</si>
  <si>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</si>
  <si>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</si>
  <si>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</si>
  <si>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</si>
  <si>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</si>
  <si>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</si>
  <si>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</si>
  <si>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</si>
  <si>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</si>
  <si>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</si>
  <si>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</si>
  <si>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</si>
  <si>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</si>
  <si>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</si>
  <si>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</si>
  <si>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</si>
  <si>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</si>
  <si>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</si>
  <si>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</si>
  <si>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</si>
  <si>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</si>
  <si>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</si>
  <si>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</si>
  <si>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</si>
  <si>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</si>
  <si>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</si>
  <si>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</si>
  <si>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</si>
  <si>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</si>
  <si>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</si>
  <si>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</si>
  <si>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</si>
  <si>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</si>
  <si>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</si>
  <si>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</si>
  <si>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</si>
  <si>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</si>
  <si>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</si>
  <si>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</si>
  <si>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</si>
  <si>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</si>
  <si>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</si>
  <si>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</si>
  <si>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</si>
  <si>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</si>
  <si>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</si>
  <si>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</si>
  <si>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</si>
  <si>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</si>
  <si>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</si>
  <si>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</si>
  <si>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</si>
  <si>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</si>
  <si>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</si>
  <si>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</si>
  <si>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</si>
  <si>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</si>
  <si>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</si>
  <si>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</si>
  <si>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</si>
  <si>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</si>
  <si>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</si>
  <si>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</si>
  <si>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</si>
  <si>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</si>
  <si>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</si>
  <si>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</si>
  <si>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</si>
  <si>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</si>
  <si>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</si>
  <si>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</si>
  <si>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</si>
  <si>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</si>
  <si>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</si>
  <si>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</si>
  <si>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</si>
  <si>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</si>
  <si>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</si>
  <si>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</si>
  <si>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</si>
  <si>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</si>
  <si>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</si>
  <si>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</si>
  <si>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</si>
  <si>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</si>
  <si>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</si>
  <si>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</si>
  <si>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</si>
  <si>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</si>
  <si>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</si>
  <si>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</si>
  <si>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</si>
  <si>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</si>
  <si>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</si>
  <si>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</si>
  <si>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</si>
  <si>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</si>
  <si>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</si>
  <si>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</si>
  <si>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</si>
  <si>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</si>
  <si>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</si>
  <si>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</si>
  <si>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</si>
  <si>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</si>
  <si>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</si>
  <si>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</si>
  <si>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</si>
  <si>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</si>
  <si>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</si>
  <si>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</si>
  <si>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</si>
  <si>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</si>
  <si>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</si>
  <si>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</si>
  <si>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</si>
  <si>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</si>
  <si>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</si>
  <si>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</si>
  <si>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</si>
  <si>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</si>
  <si>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</si>
  <si>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</si>
  <si>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</si>
  <si>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</si>
  <si>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</si>
  <si>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</si>
  <si>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</si>
  <si>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</si>
  <si>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</si>
  <si>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</si>
  <si>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</si>
  <si>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</si>
  <si>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</si>
  <si>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</si>
  <si>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</si>
  <si>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</si>
  <si>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</si>
  <si>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</si>
  <si>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</si>
  <si>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</si>
  <si>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</si>
  <si>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</si>
  <si>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</si>
  <si>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</si>
  <si>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</si>
  <si>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</si>
  <si>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</si>
  <si>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</si>
  <si>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</si>
  <si>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</si>
  <si>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</si>
  <si>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</si>
  <si>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</si>
  <si>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</si>
  <si>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</si>
  <si>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</si>
  <si>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</si>
  <si>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</si>
  <si>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</si>
  <si>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</si>
  <si>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</si>
  <si>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</si>
  <si>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</si>
  <si>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</si>
  <si>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</si>
  <si>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</si>
  <si>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</si>
  <si>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</si>
  <si>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</si>
  <si>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</si>
  <si>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</si>
  <si>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</si>
  <si>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</si>
  <si>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</si>
  <si>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</si>
  <si>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</si>
  <si>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</si>
  <si>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</si>
  <si>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</si>
  <si>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</si>
  <si>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</si>
  <si>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</si>
  <si>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</si>
  <si>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</si>
  <si>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</si>
  <si>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</si>
  <si>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</si>
  <si>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</si>
  <si>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</si>
  <si>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</si>
  <si>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</si>
  <si>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</si>
  <si>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</si>
  <si>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</si>
  <si>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</si>
  <si>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</si>
  <si>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</si>
  <si>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</si>
  <si>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</si>
  <si>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</si>
  <si>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</si>
  <si>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</si>
  <si>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</si>
  <si>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</si>
  <si>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</si>
  <si>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</si>
  <si>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</si>
  <si>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</si>
  <si>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</si>
  <si>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</si>
  <si>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</si>
  <si>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</si>
  <si>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</si>
  <si>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</si>
  <si>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</si>
  <si>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</si>
  <si>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</si>
  <si>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</si>
  <si>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</si>
  <si>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</si>
  <si>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</si>
  <si>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</si>
  <si>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</si>
  <si>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</si>
  <si>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</si>
  <si>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</si>
  <si>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</si>
  <si>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</si>
  <si>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</si>
  <si>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</si>
  <si>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</si>
  <si>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</si>
  <si>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</si>
  <si>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</si>
  <si>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</si>
  <si>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</si>
  <si>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</si>
  <si>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</si>
  <si>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</si>
  <si>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</si>
  <si>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</si>
  <si>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</si>
  <si>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</si>
  <si>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</si>
  <si>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</si>
  <si>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</si>
  <si>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</si>
  <si>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</si>
  <si>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</si>
  <si>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</si>
  <si>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</si>
  <si>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</si>
  <si>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</si>
  <si>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</si>
  <si>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</si>
  <si>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</si>
  <si>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</si>
  <si>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</si>
  <si>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</si>
  <si>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</si>
  <si>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</si>
  <si>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</si>
  <si>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</si>
  <si>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</si>
  <si>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</si>
  <si>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</si>
  <si>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</si>
  <si>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</si>
  <si>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</si>
  <si>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</si>
  <si>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</si>
  <si>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</si>
  <si>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</si>
  <si>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</si>
  <si>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</si>
  <si>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</si>
  <si>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</si>
  <si>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</si>
  <si>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</si>
  <si>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</si>
  <si>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</si>
  <si>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</si>
  <si>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</si>
  <si>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</si>
  <si>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</si>
  <si>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</si>
  <si>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</si>
  <si>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</si>
  <si>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</si>
  <si>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</si>
  <si>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</si>
  <si>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</si>
  <si>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</si>
  <si>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</si>
  <si>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</si>
  <si>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</si>
  <si>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</si>
  <si>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</si>
  <si>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</si>
  <si>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</si>
  <si>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</si>
  <si>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</si>
  <si>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</si>
  <si>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</si>
  <si>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</si>
  <si>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</si>
  <si>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</si>
  <si>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</si>
  <si>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</si>
  <si>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</si>
  <si>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</si>
  <si>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</si>
  <si>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</si>
  <si>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</si>
  <si>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</si>
  <si>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</si>
  <si>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</si>
  <si>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</si>
  <si>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</si>
  <si>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</si>
  <si>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</si>
  <si>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</si>
  <si>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</si>
  <si>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</si>
  <si>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</si>
  <si>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</si>
  <si>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</si>
  <si>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</si>
  <si>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</si>
  <si>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</si>
  <si>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</si>
  <si>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</si>
  <si>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</si>
  <si>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</si>
  <si>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</si>
  <si>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</si>
  <si>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</si>
  <si>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</si>
  <si>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</si>
  <si>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</si>
  <si>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</si>
  <si>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</si>
  <si>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</si>
  <si>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</si>
  <si>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</si>
  <si>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</si>
  <si>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</si>
  <si>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</si>
  <si>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</si>
  <si>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</si>
  <si>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</si>
  <si>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</si>
  <si>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</si>
  <si>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</si>
  <si>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</si>
  <si>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</si>
  <si>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</si>
  <si>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</si>
  <si>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</si>
  <si>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</si>
  <si>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</si>
  <si>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</si>
  <si>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</si>
  <si>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</si>
  <si>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</si>
  <si>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</si>
  <si>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</si>
  <si>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</si>
  <si>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</si>
  <si>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</si>
  <si>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</si>
  <si>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</si>
  <si>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</si>
  <si>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</si>
  <si>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</si>
  <si>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</si>
  <si>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</si>
  <si>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</si>
  <si>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</si>
  <si>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</si>
  <si>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</si>
  <si>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</si>
  <si>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</si>
  <si>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</si>
  <si>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</si>
  <si>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</si>
  <si>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</si>
  <si>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</si>
  <si>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</si>
  <si>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</si>
  <si>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</si>
  <si>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</si>
  <si>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</si>
  <si>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</si>
  <si>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</si>
  <si>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</si>
  <si>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</si>
  <si>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</si>
  <si>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</si>
  <si>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</si>
  <si>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</si>
  <si>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</si>
  <si>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</si>
  <si>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</si>
  <si>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</si>
  <si>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</si>
  <si>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</si>
  <si>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</si>
  <si>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</si>
  <si>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</si>
  <si>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</si>
  <si>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</si>
  <si>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</si>
  <si>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</si>
  <si>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</si>
  <si>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</si>
  <si>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</si>
  <si>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</si>
  <si>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</si>
  <si>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</si>
  <si>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</si>
  <si>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</si>
  <si>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</si>
  <si>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</si>
  <si>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</si>
  <si>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</si>
  <si>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</si>
  <si>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</si>
  <si>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</si>
  <si>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</si>
  <si>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</si>
  <si>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</si>
  <si>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</si>
  <si>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</si>
  <si>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</si>
  <si>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</si>
  <si>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</si>
  <si>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</si>
  <si>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</si>
  <si>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</si>
  <si>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</si>
  <si>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</si>
  <si>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</si>
  <si>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</si>
  <si>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</si>
  <si>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</si>
  <si>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</si>
  <si>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</si>
  <si>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</si>
  <si>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</si>
  <si>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</si>
  <si>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</si>
  <si>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</si>
  <si>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</si>
  <si>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</si>
  <si>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</si>
  <si>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</si>
  <si>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</si>
  <si>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</si>
  <si>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</si>
  <si>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</si>
  <si>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</si>
  <si>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</si>
  <si>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</si>
  <si>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</si>
  <si>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</si>
  <si>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</si>
  <si>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</si>
  <si>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</si>
  <si>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</si>
  <si>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</si>
  <si>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</si>
  <si>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</si>
  <si>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</si>
  <si>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</si>
  <si>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</si>
  <si>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</si>
  <si>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</si>
  <si>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</si>
  <si>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</si>
  <si>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</si>
  <si>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</si>
  <si>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</si>
  <si>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</si>
  <si>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</si>
  <si>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</si>
  <si>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</si>
  <si>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</si>
  <si>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</si>
  <si>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</si>
  <si>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</si>
  <si>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</si>
  <si>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</si>
  <si>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</si>
  <si>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</si>
  <si>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</si>
  <si>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</si>
  <si>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</si>
  <si>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</si>
  <si>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</si>
  <si>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</si>
  <si>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</si>
  <si>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</si>
  <si>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</si>
  <si>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</si>
  <si>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</si>
  <si>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</si>
  <si>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</si>
  <si>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</si>
  <si>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</si>
  <si>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</si>
  <si>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</si>
  <si>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</si>
  <si>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</si>
  <si>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</si>
  <si>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</si>
  <si>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</si>
  <si>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</si>
  <si>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</si>
  <si>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</si>
  <si>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</si>
  <si>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</si>
  <si>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</si>
  <si>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</si>
  <si>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</si>
  <si>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</si>
  <si>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</si>
  <si>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</si>
  <si>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</si>
  <si>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</si>
  <si>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</si>
  <si>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</si>
  <si>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</si>
  <si>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</si>
  <si>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</si>
  <si>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</si>
  <si>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</si>
  <si>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</si>
  <si>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</si>
  <si>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</si>
  <si>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</si>
  <si>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</si>
  <si>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</si>
  <si>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</si>
  <si>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</si>
  <si>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</si>
  <si>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</si>
  <si>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</si>
  <si>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</si>
  <si>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</si>
  <si>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</si>
  <si>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</si>
  <si>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</si>
  <si>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</si>
  <si>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</si>
  <si>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</si>
  <si>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</si>
  <si>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</si>
  <si>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</si>
  <si>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</si>
  <si>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</si>
  <si>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</si>
  <si>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</si>
  <si>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</si>
  <si>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</si>
  <si>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</si>
  <si>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</si>
  <si>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</si>
  <si>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</si>
  <si>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</si>
  <si>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</si>
  <si>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</si>
  <si>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</si>
  <si>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</si>
  <si>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</si>
  <si>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</si>
  <si>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</si>
  <si>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</si>
  <si>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</si>
  <si>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</si>
  <si>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</si>
  <si>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</si>
  <si>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</si>
  <si>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</si>
  <si>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</si>
  <si>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</si>
  <si>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</si>
  <si>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</si>
  <si>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</si>
  <si>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</si>
  <si>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</si>
  <si>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</si>
  <si>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</si>
  <si>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</si>
  <si>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</si>
  <si>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</si>
  <si>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</si>
  <si>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</si>
  <si>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</si>
  <si>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</si>
  <si>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</si>
  <si>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</si>
  <si>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</si>
  <si>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</si>
  <si>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</si>
  <si>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</si>
  <si>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</si>
  <si>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</si>
  <si>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</si>
  <si>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</si>
  <si>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</si>
  <si>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</si>
  <si>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</si>
  <si>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</si>
  <si>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</si>
  <si>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</si>
  <si>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</si>
  <si>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</si>
  <si>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</si>
  <si>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</si>
  <si>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</si>
  <si>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</si>
  <si>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</si>
  <si>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</si>
  <si>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</si>
  <si>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</si>
  <si>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</si>
  <si>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</si>
  <si>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</si>
  <si>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</si>
  <si>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</si>
  <si>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</si>
  <si>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</si>
  <si>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</si>
  <si>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</si>
  <si>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</si>
  <si>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</si>
  <si>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</si>
  <si>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</si>
  <si>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</si>
  <si>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</si>
  <si>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</si>
  <si>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</si>
  <si>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</si>
  <si>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</si>
  <si>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</si>
  <si>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</si>
  <si>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</si>
  <si>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</si>
  <si>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</si>
  <si>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</si>
  <si>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</si>
  <si>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</si>
  <si>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</si>
  <si>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</si>
  <si>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</si>
  <si>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</si>
  <si>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</si>
  <si>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</si>
  <si>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</si>
  <si>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</si>
  <si>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</si>
  <si>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</si>
  <si>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</si>
  <si>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</si>
  <si>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</si>
  <si>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</si>
  <si>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</si>
  <si>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</si>
  <si>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</si>
  <si>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</si>
  <si>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</si>
  <si>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</si>
  <si>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</si>
  <si>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</si>
  <si>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</si>
  <si>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</si>
  <si>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</si>
  <si>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</si>
  <si>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</si>
  <si>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</si>
  <si>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</si>
  <si>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</si>
  <si>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</si>
  <si>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</si>
  <si>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</si>
  <si>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</si>
  <si>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</si>
  <si>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</si>
  <si>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</si>
  <si>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</si>
  <si>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</si>
  <si>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</si>
  <si>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</si>
  <si>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</si>
  <si>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</si>
  <si>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</si>
  <si>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</si>
  <si>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</si>
  <si>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</si>
  <si>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</si>
  <si>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</si>
  <si>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</si>
  <si>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</si>
  <si>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</si>
  <si>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</si>
  <si>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</si>
  <si>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</si>
  <si>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</si>
  <si>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</si>
  <si>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</si>
  <si>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</si>
  <si>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</si>
  <si>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</si>
  <si>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</si>
  <si>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</si>
  <si>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</si>
  <si>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</si>
  <si>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</si>
  <si>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</si>
  <si>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</si>
  <si>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</si>
  <si>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</si>
  <si>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</si>
  <si>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</si>
  <si>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</si>
  <si>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</si>
  <si>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</si>
  <si>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</si>
  <si>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</si>
  <si>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</si>
  <si>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</si>
  <si>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</si>
  <si>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</si>
  <si>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</si>
  <si>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</si>
  <si>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</si>
  <si>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</si>
  <si>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</si>
  <si>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</si>
  <si>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</si>
  <si>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</si>
  <si>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</si>
  <si>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</si>
  <si>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</si>
  <si>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</si>
  <si>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</si>
  <si>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</si>
  <si>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</si>
  <si>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</si>
  <si>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</si>
  <si>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</si>
  <si>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</si>
  <si>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</si>
  <si>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</si>
  <si>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</si>
  <si>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</si>
  <si>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</si>
  <si>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</si>
  <si>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</si>
  <si>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</si>
  <si>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</si>
  <si>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</si>
  <si>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</si>
  <si>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</si>
  <si>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</si>
  <si>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</si>
  <si>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</si>
  <si>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</si>
  <si>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</si>
  <si>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</si>
  <si>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</si>
  <si>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</si>
  <si>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</si>
  <si>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</si>
  <si>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</si>
  <si>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</si>
  <si>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</si>
  <si>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</si>
  <si>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</si>
  <si>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</si>
  <si>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</si>
  <si>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</si>
  <si>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</si>
  <si>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</si>
  <si>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</si>
  <si>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</si>
  <si>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</si>
  <si>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</si>
  <si>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</si>
  <si>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</si>
  <si>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</si>
  <si>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</si>
  <si>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</si>
  <si>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</si>
  <si>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</si>
  <si>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</si>
  <si>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</si>
  <si>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</si>
  <si>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</si>
  <si>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</si>
  <si>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</si>
  <si>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</si>
  <si>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</si>
  <si>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</si>
  <si>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</si>
  <si>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</si>
  <si>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</si>
  <si>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</si>
  <si>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</si>
  <si>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</si>
  <si>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</si>
  <si>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</si>
  <si>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</si>
  <si>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</si>
  <si>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</si>
  <si>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</si>
  <si>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</si>
  <si>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</si>
  <si>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</si>
  <si>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</si>
  <si>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</si>
  <si>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</si>
  <si>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</si>
  <si>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</si>
  <si>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</si>
  <si>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</si>
  <si>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</si>
  <si>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</si>
  <si>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</si>
  <si>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</si>
  <si>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</si>
  <si>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</si>
  <si>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</si>
  <si>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</si>
  <si>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</si>
  <si>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</si>
  <si>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</si>
  <si>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</si>
  <si>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</si>
  <si>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</si>
  <si>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</si>
  <si>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</si>
  <si>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</si>
  <si>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</si>
  <si>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</si>
  <si>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</si>
  <si>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</si>
  <si>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</si>
  <si>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</si>
  <si>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</si>
  <si>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</si>
  <si>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</si>
  <si>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</si>
  <si>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</si>
  <si>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</si>
  <si>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</si>
  <si>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</si>
  <si>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</si>
  <si>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</si>
  <si>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</si>
  <si>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</si>
  <si>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</si>
  <si>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</si>
  <si>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</si>
  <si>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</si>
  <si>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</si>
  <si>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</si>
  <si>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</si>
  <si>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</si>
  <si>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</si>
  <si>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</si>
  <si>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</si>
  <si>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</si>
  <si>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</si>
  <si>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</si>
  <si>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</si>
  <si>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</si>
  <si>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</si>
  <si>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</si>
  <si>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</si>
  <si>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</si>
  <si>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</si>
  <si>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</si>
  <si>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</si>
  <si>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</si>
  <si>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</si>
  <si>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</si>
  <si>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</si>
  <si>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</si>
  <si>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</si>
  <si>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</si>
  <si>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</si>
  <si>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</si>
  <si>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</si>
  <si>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</si>
  <si>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</si>
  <si>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</si>
  <si>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</si>
  <si>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</si>
  <si>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</si>
  <si>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</si>
  <si>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</si>
  <si>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</si>
  <si>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</si>
  <si>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</si>
  <si>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</si>
  <si>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</si>
  <si>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</si>
  <si>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</si>
  <si>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</si>
  <si>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</si>
  <si>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</si>
  <si>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</si>
  <si>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</si>
  <si>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</si>
  <si>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</si>
  <si>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</si>
  <si>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</si>
  <si>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</si>
  <si>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</si>
  <si>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</si>
  <si>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</si>
  <si>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</si>
  <si>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</si>
  <si>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</si>
  <si>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</si>
  <si>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</si>
  <si>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</si>
  <si>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</si>
  <si>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</si>
  <si>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</si>
  <si>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</si>
  <si>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</si>
  <si>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</si>
  <si>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</si>
  <si>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</si>
  <si>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</si>
  <si>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</si>
  <si>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</si>
  <si>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</si>
  <si>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</si>
  <si>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</si>
  <si>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</si>
  <si>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</si>
  <si>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</si>
  <si>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</si>
  <si>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</si>
  <si>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</si>
  <si>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</si>
  <si>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</si>
  <si>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</si>
  <si>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</si>
  <si>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</si>
  <si>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</si>
  <si>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</si>
  <si>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</si>
  <si>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</si>
  <si>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</si>
  <si>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</si>
  <si>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</si>
  <si>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</si>
  <si>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</si>
  <si>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</si>
  <si>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</si>
  <si>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</si>
  <si>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</si>
  <si>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</si>
  <si>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</si>
  <si>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</si>
  <si>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</si>
  <si>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</si>
  <si>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</si>
  <si>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</si>
  <si>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</si>
  <si>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</si>
  <si>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</si>
  <si>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</si>
  <si>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</si>
  <si>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</si>
  <si>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</si>
  <si>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</si>
  <si>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</si>
  <si>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</si>
  <si>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</si>
  <si>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</si>
  <si>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</si>
  <si>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</si>
  <si>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</si>
  <si>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</si>
  <si>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</si>
  <si>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</si>
  <si>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</si>
  <si>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</si>
  <si>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</si>
  <si>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</si>
  <si>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</si>
  <si>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</si>
  <si>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</si>
  <si>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</si>
  <si>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</si>
  <si>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</si>
  <si>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</si>
  <si>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</si>
  <si>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</si>
  <si>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</si>
  <si>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</si>
  <si>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</si>
  <si>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</si>
  <si>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</si>
  <si>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</si>
  <si>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</si>
  <si>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</si>
  <si>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</si>
  <si>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</si>
  <si>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</si>
  <si>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</si>
  <si>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</si>
  <si>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</si>
  <si>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</si>
  <si>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</si>
  <si>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</si>
  <si>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</si>
  <si>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</si>
  <si>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</si>
  <si>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</si>
  <si>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</si>
  <si>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</si>
  <si>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</si>
  <si>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</si>
  <si>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</si>
  <si>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</si>
  <si>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</si>
  <si>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</si>
  <si>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</si>
  <si>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</si>
  <si>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</si>
  <si>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</si>
  <si>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</si>
  <si>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</si>
  <si>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</si>
  <si>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</si>
  <si>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</si>
  <si>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</si>
  <si>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</si>
  <si>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</si>
  <si>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</si>
  <si>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</si>
  <si>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</si>
  <si>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</si>
  <si>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</si>
  <si>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</si>
  <si>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</si>
  <si>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</si>
  <si>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</si>
  <si>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</si>
  <si>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</si>
  <si>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</si>
  <si>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</si>
  <si>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</si>
  <si>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</si>
  <si>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</si>
  <si>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</si>
  <si>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</si>
  <si>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</si>
  <si>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</si>
  <si>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</si>
  <si>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</si>
  <si>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</si>
  <si>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</si>
  <si>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</si>
  <si>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</si>
  <si>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</si>
  <si>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</si>
  <si>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</si>
  <si>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</si>
  <si>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</si>
  <si>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</si>
  <si>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</si>
  <si>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</si>
  <si>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</si>
  <si>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</si>
  <si>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</si>
  <si>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</si>
  <si>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</si>
  <si>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</si>
  <si>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</si>
  <si>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</si>
  <si>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</si>
  <si>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</si>
  <si>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</si>
  <si>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</si>
  <si>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</si>
  <si>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</si>
  <si>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</si>
  <si>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</si>
  <si>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</si>
  <si>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</si>
  <si>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</si>
  <si>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</si>
  <si>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</si>
  <si>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</si>
  <si>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</si>
  <si>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</si>
  <si>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</si>
  <si>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</si>
  <si>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</si>
  <si>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</si>
  <si>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</si>
  <si>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</si>
  <si>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</si>
  <si>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</si>
  <si>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</si>
  <si>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</si>
  <si>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</si>
  <si>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</si>
  <si>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</si>
  <si>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</si>
  <si>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</si>
  <si>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</si>
  <si>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</si>
  <si>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</si>
  <si>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</si>
  <si>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</si>
  <si>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</si>
  <si>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</si>
  <si>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</si>
  <si>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</si>
  <si>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</si>
  <si>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</si>
  <si>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</si>
  <si>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</si>
  <si>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</si>
  <si>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</si>
  <si>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</si>
  <si>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</si>
  <si>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</si>
  <si>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</si>
  <si>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</si>
  <si>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</si>
  <si>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</si>
  <si>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</si>
  <si>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</si>
  <si>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</si>
  <si>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</si>
  <si>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</si>
  <si>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</si>
  <si>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</si>
  <si>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</si>
  <si>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</si>
  <si>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</si>
  <si>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</si>
  <si>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</si>
  <si>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</si>
  <si>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</si>
  <si>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</si>
  <si>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</si>
  <si>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</si>
  <si>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</si>
  <si>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</si>
  <si>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</si>
  <si>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</si>
  <si>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</si>
  <si>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</si>
  <si>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</si>
  <si>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</si>
  <si>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</si>
  <si>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</si>
  <si>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</si>
  <si>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</si>
  <si>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</si>
  <si>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</si>
  <si>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</si>
  <si>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</si>
  <si>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</si>
  <si>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</si>
  <si>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</si>
  <si>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</si>
  <si>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</si>
  <si>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</si>
  <si>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</si>
  <si>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</si>
  <si>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</si>
  <si>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</si>
  <si>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</si>
  <si>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</si>
  <si>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</si>
  <si>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</si>
  <si>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</si>
  <si>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</si>
  <si>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</si>
  <si>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</si>
  <si>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</si>
  <si>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</si>
  <si>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</si>
  <si>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</si>
  <si>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</si>
  <si>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</si>
  <si>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</si>
  <si>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</si>
  <si>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</si>
  <si>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</si>
  <si>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</si>
  <si>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</si>
  <si>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</si>
  <si>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</si>
  <si>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</si>
  <si>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</si>
  <si>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</si>
  <si>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</si>
  <si>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</si>
  <si>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</si>
  <si>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</si>
  <si>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</si>
  <si>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</si>
  <si>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</si>
  <si>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</si>
  <si>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</si>
  <si>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</si>
  <si>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</si>
  <si>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</si>
  <si>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</si>
  <si>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</si>
  <si>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</si>
  <si>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</si>
  <si>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</si>
  <si>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</si>
  <si>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</si>
  <si>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</si>
  <si>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</si>
  <si>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</si>
  <si>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</si>
  <si>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</si>
  <si>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</si>
  <si>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</si>
  <si>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</si>
  <si>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</si>
  <si>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</si>
  <si>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</si>
  <si>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</si>
  <si>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</si>
  <si>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</si>
  <si>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</si>
  <si>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</si>
  <si>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</si>
  <si>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</si>
  <si>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</si>
  <si>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</si>
  <si>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</si>
  <si>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</si>
  <si>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</si>
  <si>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</si>
  <si>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</si>
  <si>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</si>
  <si>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</si>
  <si>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</si>
  <si>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</si>
  <si>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</si>
  <si>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</si>
  <si>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</si>
  <si>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</si>
  <si>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</si>
  <si>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</si>
  <si>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</si>
  <si>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</si>
  <si>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</si>
  <si>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</si>
  <si>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</si>
  <si>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</si>
  <si>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</si>
  <si>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</si>
  <si>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</si>
  <si>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</si>
  <si>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</si>
  <si>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</si>
  <si>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</si>
  <si>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</si>
  <si>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</si>
  <si>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</si>
  <si>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</si>
  <si>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</si>
  <si>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</si>
  <si>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</si>
  <si>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</si>
  <si>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</si>
  <si>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</si>
  <si>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</si>
  <si>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</si>
  <si>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</si>
  <si>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</si>
  <si>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</si>
  <si>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</si>
  <si>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</si>
  <si>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</si>
  <si>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</si>
  <si>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</si>
  <si>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</si>
  <si>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</si>
  <si>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</si>
  <si>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</si>
  <si>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</si>
  <si>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</si>
  <si>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</si>
  <si>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</si>
  <si>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</si>
  <si>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</si>
  <si>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</si>
  <si>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</si>
  <si>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</si>
  <si>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</si>
  <si>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</si>
  <si>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</si>
  <si>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</si>
  <si>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</si>
  <si>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</si>
  <si>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</si>
  <si>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</si>
  <si>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</si>
  <si>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</si>
  <si>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</si>
  <si>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</si>
  <si>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</si>
  <si>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</si>
  <si>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</si>
  <si>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</si>
  <si>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</si>
  <si>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</si>
  <si>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</si>
  <si>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</si>
  <si>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</si>
  <si>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</si>
  <si>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</si>
  <si>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</si>
  <si>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</si>
  <si>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</si>
  <si>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</si>
  <si>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</si>
  <si>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</si>
  <si>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</si>
  <si>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</si>
  <si>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</si>
  <si>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</si>
  <si>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</si>
  <si>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</si>
  <si>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</si>
  <si>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</si>
  <si>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</si>
  <si>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</si>
  <si>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</si>
  <si>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</si>
  <si>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</si>
  <si>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</si>
  <si>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</si>
  <si>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</si>
  <si>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</si>
  <si>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</si>
  <si>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</si>
  <si>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</si>
  <si>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</si>
  <si>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</si>
  <si>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</si>
  <si>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</si>
  <si>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</si>
  <si>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</si>
  <si>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</si>
  <si>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</si>
  <si>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</si>
  <si>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</si>
  <si>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</si>
  <si>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</si>
  <si>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</si>
  <si>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</si>
  <si>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</si>
  <si>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</si>
  <si>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</si>
  <si>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</si>
  <si>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</si>
  <si>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</si>
  <si>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</si>
  <si>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</si>
  <si>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</si>
  <si>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</si>
  <si>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</si>
  <si>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</si>
  <si>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</si>
  <si>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</si>
  <si>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</si>
  <si>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</si>
  <si>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</si>
  <si>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</si>
  <si>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</si>
  <si>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</si>
  <si>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</si>
  <si>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</si>
  <si>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</si>
  <si>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</si>
  <si>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</si>
  <si>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</si>
  <si>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</si>
  <si>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</si>
  <si>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</si>
  <si>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</si>
  <si>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</si>
  <si>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</si>
  <si>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</si>
  <si>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</si>
  <si>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</si>
  <si>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</si>
  <si>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</si>
  <si>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</si>
  <si>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</si>
  <si>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</si>
  <si>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</si>
  <si>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</si>
  <si>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</si>
  <si>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</si>
  <si>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</si>
  <si>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</si>
  <si>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</si>
  <si>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</si>
  <si>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</si>
  <si>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</si>
  <si>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</si>
  <si>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</si>
  <si>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</si>
  <si>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</si>
  <si>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</si>
  <si>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</si>
  <si>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</si>
  <si>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</si>
  <si>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</si>
  <si>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</si>
  <si>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</si>
  <si>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</si>
  <si>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</si>
  <si>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</si>
  <si>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</si>
  <si>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</si>
  <si>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</si>
  <si>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</si>
  <si>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</si>
  <si>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</si>
  <si>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</si>
  <si>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</si>
  <si>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</si>
  <si>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</si>
  <si>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</si>
  <si>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</si>
  <si>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</si>
  <si>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</si>
  <si>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</si>
  <si>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</si>
  <si>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</si>
  <si>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</si>
  <si>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</si>
  <si>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</si>
  <si>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</si>
  <si>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</si>
  <si>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</si>
  <si>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</si>
  <si>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</si>
  <si>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</si>
  <si>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</si>
  <si>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</si>
  <si>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</si>
  <si>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</si>
  <si>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</si>
  <si>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</si>
  <si>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</si>
  <si>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</si>
  <si>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</si>
  <si>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</si>
  <si>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</si>
  <si>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</si>
  <si>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</si>
  <si>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</si>
  <si>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</si>
  <si>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</si>
  <si>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</si>
  <si>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</si>
  <si>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</si>
  <si>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</si>
  <si>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</si>
  <si>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</si>
  <si>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</si>
  <si>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</si>
  <si>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</si>
  <si>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</si>
  <si>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</si>
  <si>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</si>
  <si>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</si>
  <si>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</si>
  <si>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</si>
  <si>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</si>
  <si>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</si>
  <si>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</si>
  <si>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</si>
  <si>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</si>
  <si>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</si>
  <si>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</si>
  <si>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</si>
  <si>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</si>
  <si>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</si>
  <si>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</si>
  <si>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</si>
  <si>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</si>
  <si>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</si>
  <si>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</si>
  <si>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</si>
  <si>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</si>
  <si>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</si>
  <si>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</si>
  <si>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</si>
  <si>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</si>
  <si>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</si>
  <si>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</si>
  <si>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</si>
  <si>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</si>
  <si>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</si>
  <si>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</si>
  <si>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</si>
  <si>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</si>
  <si>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</si>
  <si>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</si>
  <si>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</si>
  <si>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</si>
  <si>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</si>
  <si>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</si>
  <si>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</si>
  <si>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</si>
  <si>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</si>
  <si>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</si>
  <si>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</si>
  <si>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</si>
  <si>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</si>
  <si>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</si>
  <si>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</si>
  <si>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</si>
  <si>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</si>
  <si>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</si>
  <si>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</si>
  <si>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</si>
  <si>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</si>
  <si>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</si>
  <si>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</si>
  <si>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</si>
  <si>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</si>
  <si>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</si>
  <si>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</si>
  <si>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</si>
  <si>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</si>
  <si>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</si>
  <si>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</si>
  <si>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</si>
  <si>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</si>
  <si>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</si>
  <si>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</si>
  <si>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</si>
  <si>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</si>
  <si>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</si>
  <si>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</si>
  <si>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</si>
  <si>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</si>
  <si>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</si>
  <si>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</si>
  <si>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</si>
  <si>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</si>
  <si>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</si>
  <si>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</si>
  <si>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</si>
  <si>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</si>
  <si>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</si>
  <si>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</si>
  <si>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</si>
  <si>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</si>
  <si>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</si>
  <si>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</si>
  <si>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</si>
  <si>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</si>
  <si>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</si>
  <si>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</si>
  <si>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</si>
  <si>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</si>
  <si>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</si>
  <si>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</si>
  <si>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</si>
  <si>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</si>
  <si>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</si>
  <si>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</si>
  <si>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</si>
  <si>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</si>
  <si>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</si>
  <si>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</si>
  <si>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</si>
  <si>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</si>
  <si>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</si>
  <si>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</si>
  <si>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</si>
  <si>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</si>
  <si>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</si>
  <si>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</si>
  <si>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</si>
  <si>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</si>
  <si>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</si>
  <si>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</si>
  <si>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</si>
  <si>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</si>
  <si>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</si>
  <si>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</si>
  <si>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</si>
  <si>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</si>
  <si>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</si>
  <si>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</si>
  <si>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</si>
  <si>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</si>
  <si>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</si>
  <si>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</si>
  <si>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</si>
  <si>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</si>
  <si>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</si>
  <si>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</si>
  <si>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</si>
  <si>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</si>
  <si>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</si>
  <si>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</si>
  <si>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</si>
  <si>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</si>
  <si>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</si>
  <si>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</si>
  <si>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</si>
  <si>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</si>
  <si>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</si>
  <si>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</si>
  <si>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</si>
  <si>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</si>
  <si>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</si>
  <si>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</si>
  <si>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</si>
  <si>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</si>
  <si>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</si>
  <si>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</si>
  <si>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</si>
  <si>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</si>
  <si>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</si>
  <si>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</si>
  <si>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</si>
  <si>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</si>
  <si>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</si>
  <si>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</si>
  <si>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</si>
  <si>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</si>
  <si>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</si>
  <si>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</si>
  <si>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</si>
  <si>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</si>
  <si>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</si>
  <si>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</si>
  <si>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</si>
  <si>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</si>
  <si>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</si>
  <si>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</si>
  <si>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</si>
  <si>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</si>
  <si>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</si>
  <si>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</si>
  <si>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</si>
  <si>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</si>
  <si>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</si>
  <si>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</si>
  <si>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</si>
  <si>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</si>
  <si>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</si>
  <si>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</si>
  <si>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</si>
  <si>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</si>
  <si>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</si>
  <si>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</si>
  <si>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</si>
  <si>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</si>
  <si>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</si>
  <si>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</si>
  <si>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</si>
  <si>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</si>
  <si>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</si>
  <si>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</si>
  <si>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</si>
  <si>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</si>
  <si>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</si>
  <si>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</si>
  <si>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</si>
  <si>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</si>
  <si>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</si>
  <si>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</si>
  <si>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</si>
  <si>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</si>
  <si>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</si>
  <si>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</si>
  <si>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</si>
  <si>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</si>
  <si>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</si>
  <si>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</si>
  <si>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</si>
  <si>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</si>
  <si>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</si>
  <si>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</si>
  <si>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</si>
  <si>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</si>
  <si>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</si>
  <si>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</si>
  <si>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</si>
  <si>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</si>
  <si>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</si>
  <si>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</si>
  <si>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</si>
  <si>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</si>
  <si>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</si>
  <si>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</si>
  <si>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</si>
  <si>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</si>
  <si>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</si>
  <si>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</si>
  <si>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</si>
  <si>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</si>
  <si>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</si>
  <si>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</si>
  <si>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</si>
  <si>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</si>
  <si>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</si>
  <si>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</si>
  <si>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</si>
  <si>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</si>
  <si>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</si>
  <si>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</si>
  <si>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</si>
  <si>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</si>
  <si>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</si>
  <si>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</si>
  <si>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</si>
  <si>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</si>
  <si>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</si>
  <si>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</si>
  <si>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</si>
  <si>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</si>
  <si>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</si>
  <si>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</si>
  <si>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</si>
  <si>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</si>
  <si>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</si>
  <si>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</si>
  <si>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</si>
  <si>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</si>
  <si>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</si>
  <si>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</si>
  <si>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</si>
  <si>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</si>
  <si>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</si>
  <si>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</si>
  <si>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</si>
  <si>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</si>
  <si>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</si>
  <si>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</si>
  <si>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</si>
  <si>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</si>
  <si>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</si>
  <si>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</si>
  <si>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</si>
  <si>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</si>
  <si>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</si>
  <si>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</si>
  <si>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</si>
  <si>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</si>
  <si>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</si>
  <si>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</si>
  <si>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</si>
  <si>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</si>
  <si>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</si>
  <si>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</si>
  <si>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</si>
  <si>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</si>
  <si>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</si>
  <si>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</si>
  <si>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</si>
  <si>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</si>
  <si>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</si>
  <si>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</si>
  <si>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</si>
  <si>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</si>
  <si>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</si>
  <si>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</si>
  <si>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</si>
  <si>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</si>
  <si>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</si>
  <si>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</si>
  <si>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</si>
  <si>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</si>
  <si>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</si>
  <si>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</si>
  <si>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</si>
  <si>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</si>
  <si>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</si>
  <si>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</si>
  <si>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</si>
  <si>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</si>
  <si>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</si>
  <si>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</si>
  <si>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</si>
  <si>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</si>
  <si>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</si>
  <si>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</si>
  <si>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</si>
  <si>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</si>
  <si>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</si>
  <si>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</si>
  <si>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</si>
  <si>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</si>
  <si>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</si>
  <si>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</si>
  <si>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</si>
  <si>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</si>
  <si>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</si>
  <si>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</si>
  <si>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</si>
  <si>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</si>
  <si>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</si>
  <si>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</si>
  <si>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</si>
  <si>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</si>
  <si>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</si>
  <si>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</si>
  <si>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</si>
  <si>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</si>
  <si>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</si>
  <si>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</si>
  <si>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</si>
  <si>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</si>
  <si>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</si>
  <si>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</si>
  <si>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</si>
  <si>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</si>
  <si>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</si>
  <si>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</si>
  <si>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</si>
  <si>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</si>
  <si>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</si>
  <si>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</si>
  <si>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</si>
  <si>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</si>
  <si>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</si>
  <si>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</si>
  <si>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</si>
  <si>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</si>
  <si>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</si>
  <si>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</si>
  <si>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</si>
  <si>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</si>
  <si>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</si>
  <si>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</si>
  <si>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</si>
  <si>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</si>
  <si>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</si>
  <si>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</si>
  <si>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</si>
  <si>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</si>
  <si>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</si>
  <si>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</si>
  <si>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</si>
  <si>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</si>
  <si>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</si>
  <si>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</si>
  <si>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</si>
  <si>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</si>
  <si>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</si>
  <si>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</si>
  <si>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</si>
  <si>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</si>
  <si>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</si>
  <si>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</si>
  <si>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</si>
  <si>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</si>
  <si>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</si>
  <si>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</si>
  <si>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</si>
  <si>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</si>
  <si>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</si>
  <si>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</si>
  <si>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</si>
  <si>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</si>
  <si>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</si>
  <si>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</si>
  <si>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</si>
  <si>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</si>
  <si>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</si>
  <si>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</si>
  <si>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</si>
  <si>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</si>
  <si>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</si>
  <si>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</si>
  <si>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</si>
  <si>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</si>
  <si>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</si>
  <si>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</si>
  <si>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</si>
  <si>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</si>
  <si>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</si>
  <si>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</si>
  <si>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</si>
  <si>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</si>
  <si>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</si>
  <si>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</si>
  <si>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</si>
  <si>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</si>
  <si>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</si>
  <si>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</si>
  <si>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</si>
  <si>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</si>
  <si>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</si>
  <si>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</si>
  <si>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</si>
  <si>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</si>
  <si>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</si>
  <si>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</si>
  <si>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</si>
  <si>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</si>
  <si>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</si>
  <si>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</si>
  <si>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</si>
  <si>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</si>
  <si>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</si>
  <si>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</si>
  <si>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</si>
  <si>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</si>
  <si>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</si>
  <si>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</si>
  <si>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</si>
  <si>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</si>
  <si>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</si>
  <si>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</si>
  <si>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</si>
  <si>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</si>
  <si>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</si>
  <si>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</si>
  <si>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</si>
  <si>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</si>
  <si>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</si>
  <si>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</si>
  <si>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</si>
  <si>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</si>
  <si>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</si>
  <si>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</si>
  <si>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</si>
  <si>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</si>
  <si>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</si>
  <si>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</si>
  <si>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</si>
  <si>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</si>
  <si>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</si>
  <si>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</si>
  <si>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</si>
  <si>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</si>
  <si>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</si>
  <si>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</si>
  <si>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</si>
  <si>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</si>
  <si>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</si>
  <si>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</si>
  <si>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</si>
  <si>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</si>
  <si>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</si>
  <si>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</si>
  <si>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</si>
  <si>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</si>
  <si>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</si>
  <si>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</si>
  <si>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</si>
  <si>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</si>
  <si>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</si>
  <si>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</si>
  <si>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</si>
  <si>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</si>
  <si>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</si>
  <si>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</si>
  <si>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</si>
  <si>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</si>
  <si>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</si>
  <si>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</si>
  <si>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</si>
  <si>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</si>
  <si>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</si>
  <si>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</si>
  <si>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</si>
  <si>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</si>
  <si>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</si>
  <si>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</si>
  <si>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</si>
  <si>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</si>
  <si>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</si>
  <si>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</si>
  <si>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</si>
  <si>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</si>
  <si>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</si>
  <si>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</si>
  <si>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</si>
  <si>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</si>
  <si>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</si>
  <si>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</si>
  <si>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</si>
  <si>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</si>
  <si>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</si>
  <si>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</si>
  <si>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</si>
  <si>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</si>
  <si>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</si>
  <si>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</si>
  <si>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</si>
  <si>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</si>
  <si>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</si>
  <si>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</si>
  <si>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</si>
  <si>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</si>
  <si>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</si>
  <si>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</si>
  <si>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</si>
  <si>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</si>
  <si>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</si>
  <si>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</si>
  <si>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</si>
  <si>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</si>
  <si>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</si>
  <si>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</si>
  <si>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</si>
  <si>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</si>
  <si>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</si>
  <si>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</si>
  <si>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</si>
  <si>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</si>
  <si>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</si>
  <si>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</si>
  <si>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</si>
  <si>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</si>
  <si>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</si>
  <si>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</si>
  <si>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</si>
  <si>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</si>
  <si>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</si>
  <si>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</si>
  <si>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</si>
  <si>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</si>
  <si>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</si>
  <si>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</si>
  <si>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</si>
  <si>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</si>
  <si>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</si>
  <si>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</si>
  <si>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</si>
  <si>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</si>
  <si>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</si>
  <si>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</si>
  <si>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</si>
  <si>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</si>
  <si>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</si>
  <si>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</si>
  <si>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</si>
  <si>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</si>
  <si>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</si>
  <si>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</si>
  <si>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</si>
  <si>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</si>
  <si>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</si>
  <si>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</si>
  <si>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</si>
  <si>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</si>
  <si>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</si>
  <si>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</si>
  <si>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</si>
  <si>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</si>
  <si>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</si>
  <si>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</si>
  <si>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</si>
  <si>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</si>
  <si>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</si>
  <si>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</si>
  <si>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</si>
  <si>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</si>
  <si>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</si>
  <si>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</si>
  <si>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</si>
  <si>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</si>
  <si>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</si>
  <si>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</si>
  <si>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</si>
  <si>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</si>
  <si>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</si>
  <si>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</si>
  <si>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</si>
  <si>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</si>
  <si>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</si>
  <si>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</si>
  <si>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</si>
  <si>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</si>
  <si>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</si>
  <si>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</si>
  <si>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</si>
  <si>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</si>
  <si>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</si>
  <si>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</si>
  <si>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</si>
  <si>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</si>
  <si>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</si>
  <si>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</si>
  <si>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</si>
  <si>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</si>
  <si>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</si>
  <si>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</si>
  <si>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</si>
  <si>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</si>
  <si>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</si>
  <si>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</si>
  <si>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</si>
  <si>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</si>
  <si>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</si>
  <si>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</si>
  <si>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</si>
  <si>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</si>
  <si>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</si>
  <si>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</si>
  <si>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</si>
  <si>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</si>
  <si>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</si>
  <si>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</si>
  <si>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</si>
  <si>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</si>
  <si>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</si>
  <si>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</si>
  <si>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</si>
  <si>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</si>
  <si>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</si>
  <si>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</si>
  <si>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</si>
  <si>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</si>
  <si>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</si>
  <si>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</si>
  <si>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</si>
  <si>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</si>
  <si>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</si>
  <si>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</si>
  <si>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</si>
  <si>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</si>
  <si>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</si>
  <si>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</si>
  <si>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</si>
  <si>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</si>
  <si>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</si>
  <si>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</si>
  <si>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</si>
  <si>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</si>
  <si>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</si>
  <si>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</si>
  <si>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</si>
  <si>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</si>
  <si>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</si>
  <si>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</si>
  <si>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</si>
  <si>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</si>
  <si>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</si>
  <si>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</si>
  <si>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</si>
  <si>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</si>
  <si>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</si>
  <si>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</si>
  <si>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</si>
  <si>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</si>
  <si>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</si>
  <si>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</si>
  <si>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</si>
  <si>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</si>
  <si>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</si>
  <si>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</si>
  <si>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</si>
  <si>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</si>
  <si>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</si>
  <si>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</si>
  <si>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</si>
  <si>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</si>
  <si>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</si>
  <si>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</si>
  <si>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</si>
  <si>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</si>
  <si>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</si>
  <si>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</si>
  <si>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</si>
  <si>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</si>
  <si>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</si>
  <si>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</si>
  <si>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</si>
  <si>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</si>
  <si>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</si>
  <si>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</si>
  <si>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</si>
  <si>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</si>
  <si>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</si>
  <si>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</si>
  <si>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</si>
  <si>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</si>
  <si>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</si>
  <si>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</si>
  <si>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</si>
  <si>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</si>
  <si>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</si>
  <si>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</si>
  <si>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</si>
  <si>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</si>
  <si>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</si>
  <si>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</si>
  <si>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</si>
  <si>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</si>
  <si>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</si>
  <si>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</si>
  <si>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</si>
  <si>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</si>
  <si>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</si>
  <si>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</si>
  <si>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</si>
  <si>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</si>
  <si>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</si>
  <si>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</si>
  <si>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</si>
  <si>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</si>
  <si>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</si>
  <si>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</si>
  <si>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</si>
  <si>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</si>
  <si>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</si>
  <si>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</si>
  <si>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</si>
  <si>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</si>
  <si>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</si>
  <si>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</si>
  <si>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</si>
  <si>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</si>
  <si>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</si>
  <si>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</si>
  <si>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</si>
  <si>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</si>
  <si>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</si>
  <si>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</si>
  <si>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</si>
  <si>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</si>
  <si>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</si>
  <si>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</si>
  <si>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</si>
  <si>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</si>
  <si>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</si>
  <si>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</si>
  <si>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</si>
  <si>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</si>
  <si>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</si>
  <si>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</si>
  <si>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</si>
  <si>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</si>
  <si>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</si>
  <si>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</si>
  <si>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</si>
  <si>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</si>
  <si>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</si>
  <si>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</si>
  <si>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</si>
  <si>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</si>
  <si>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</si>
  <si>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</si>
  <si>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</si>
  <si>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</si>
  <si>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</si>
  <si>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</si>
  <si>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</si>
  <si>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</si>
  <si>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</si>
  <si>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</si>
  <si>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</si>
  <si>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</si>
  <si>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</si>
  <si>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</si>
  <si>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</si>
  <si>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</si>
  <si>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</si>
  <si>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</si>
  <si>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</si>
  <si>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</si>
  <si>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</si>
  <si>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</si>
  <si>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</si>
  <si>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</si>
  <si>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</si>
  <si>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</si>
  <si>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</si>
  <si>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</si>
  <si>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</si>
  <si>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</si>
  <si>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</si>
  <si>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</si>
  <si>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</si>
  <si>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</si>
  <si>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</si>
  <si>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</si>
  <si>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</si>
  <si>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</si>
  <si>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</si>
  <si>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</si>
  <si>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</si>
  <si>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</si>
  <si>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</si>
  <si>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</si>
  <si>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</si>
  <si>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</si>
  <si>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</si>
  <si>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</si>
  <si>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</si>
  <si>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</si>
  <si>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</si>
  <si>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</si>
  <si>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</si>
  <si>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</si>
  <si>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</si>
  <si>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</si>
  <si>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</si>
  <si>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</si>
  <si>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</si>
  <si>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</si>
  <si>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</si>
  <si>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</si>
  <si>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</si>
  <si>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</si>
  <si>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</si>
  <si>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</si>
  <si>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</si>
  <si>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</si>
  <si>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</si>
  <si>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</si>
  <si>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</si>
  <si>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</si>
  <si>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</si>
  <si>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</si>
  <si>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</si>
  <si>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</si>
  <si>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</si>
  <si>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</si>
  <si>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</si>
  <si>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</si>
  <si>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</si>
  <si>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</si>
  <si>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</si>
  <si>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</si>
  <si>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</si>
  <si>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</si>
  <si>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</si>
  <si>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</si>
  <si>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</si>
  <si>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</si>
  <si>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</si>
  <si>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</si>
  <si>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</si>
  <si>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</si>
  <si>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</si>
  <si>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</si>
  <si>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</si>
  <si>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</si>
  <si>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</si>
  <si>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</si>
  <si>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</si>
  <si>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</si>
  <si>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</si>
  <si>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</si>
  <si>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</si>
  <si>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</si>
  <si>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</si>
  <si>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</si>
  <si>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</si>
  <si>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</si>
  <si>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</si>
  <si>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</si>
  <si>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</si>
  <si>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</si>
  <si>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</si>
  <si>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</si>
  <si>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</si>
  <si>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</si>
  <si>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</si>
  <si>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</si>
  <si>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</si>
  <si>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</si>
  <si>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</si>
  <si>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</si>
  <si>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</si>
  <si>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</si>
  <si>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</si>
  <si>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</si>
  <si>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</si>
  <si>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</si>
  <si>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</si>
  <si>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</si>
  <si>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</si>
  <si>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</si>
  <si>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</si>
  <si>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</si>
  <si>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</si>
  <si>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</si>
  <si>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</si>
  <si>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</si>
  <si>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</si>
  <si>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</si>
  <si>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</si>
  <si>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</si>
  <si>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</si>
  <si>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</si>
  <si>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</si>
  <si>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</si>
  <si>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</si>
  <si>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</si>
  <si>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</si>
  <si>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</si>
  <si>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</si>
  <si>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</si>
  <si>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</si>
  <si>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</si>
  <si>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</si>
  <si>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</si>
  <si>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</si>
  <si>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</si>
  <si>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</si>
  <si>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</si>
  <si>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</si>
  <si>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</si>
  <si>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</si>
  <si>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</si>
  <si>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</si>
  <si>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</si>
  <si>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</si>
  <si>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</si>
  <si>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</si>
  <si>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</si>
  <si>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</si>
  <si>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</si>
  <si>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</si>
  <si>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</si>
  <si>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</si>
  <si>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</si>
  <si>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</si>
  <si>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</si>
  <si>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</si>
  <si>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</si>
  <si>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</si>
  <si>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</si>
  <si>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</si>
  <si>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</si>
  <si>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</si>
  <si>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</si>
  <si>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</si>
  <si>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</si>
  <si>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</si>
  <si>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</si>
  <si>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</si>
  <si>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</si>
  <si>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</si>
  <si>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</si>
  <si>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</si>
  <si>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</si>
  <si>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</si>
  <si>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</si>
  <si>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</si>
  <si>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</si>
  <si>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</si>
  <si>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</si>
  <si>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</si>
  <si>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</si>
  <si>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</si>
  <si>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</si>
  <si>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</si>
  <si>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</si>
  <si>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</si>
  <si>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</si>
  <si>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</si>
  <si>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</si>
  <si>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</si>
  <si>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</si>
  <si>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</si>
  <si>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</si>
  <si>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</si>
  <si>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</si>
  <si>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</si>
  <si>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</si>
  <si>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</si>
  <si>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</si>
  <si>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</si>
  <si>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</si>
  <si>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</si>
  <si>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</si>
  <si>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</si>
  <si>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</si>
  <si>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</si>
  <si>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</si>
  <si>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</si>
  <si>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</si>
  <si>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</si>
  <si>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</si>
  <si>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</si>
  <si>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</si>
  <si>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</si>
  <si>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</si>
  <si>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</si>
  <si>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</si>
  <si>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</si>
  <si>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</si>
  <si>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</si>
  <si>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</si>
  <si>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</si>
  <si>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</si>
  <si>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</si>
  <si>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</si>
  <si>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</si>
  <si>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</si>
  <si>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</si>
  <si>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</si>
  <si>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</si>
  <si>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</si>
  <si>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</si>
  <si>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</si>
  <si>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</si>
  <si>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</si>
  <si>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</si>
  <si>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</si>
  <si>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</si>
  <si>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</si>
  <si>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</si>
  <si>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</si>
  <si>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</si>
  <si>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</si>
  <si>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</si>
  <si>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</si>
  <si>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</si>
  <si>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</si>
  <si>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</si>
  <si>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</si>
  <si>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</si>
  <si>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</si>
  <si>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</si>
  <si>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</si>
  <si>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</si>
  <si>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</si>
  <si>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</si>
  <si>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</si>
  <si>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</si>
  <si>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</si>
  <si>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</si>
  <si>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</si>
  <si>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</si>
  <si>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</si>
  <si>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</si>
  <si>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</si>
  <si>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</si>
  <si>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</si>
  <si>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</si>
  <si>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</si>
  <si>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</si>
  <si>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</si>
  <si>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</si>
  <si>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</si>
  <si>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</si>
  <si>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</si>
  <si>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</si>
  <si>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</si>
  <si>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</si>
  <si>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</si>
  <si>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</si>
  <si>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</si>
  <si>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</si>
  <si>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</si>
  <si>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</si>
  <si>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</si>
  <si>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</si>
  <si>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</si>
  <si>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</si>
  <si>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</si>
  <si>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</si>
  <si>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</si>
  <si>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</si>
  <si>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</si>
  <si>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</si>
  <si>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</si>
  <si>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</si>
  <si>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</si>
  <si>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</si>
  <si>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</si>
  <si>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</si>
  <si>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</si>
  <si>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</si>
  <si>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</si>
  <si>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</si>
  <si>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</si>
  <si>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</si>
  <si>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</si>
  <si>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</si>
  <si>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</si>
  <si>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</si>
  <si>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</si>
  <si>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</si>
  <si>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</si>
  <si>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</si>
  <si>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</si>
  <si>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</si>
  <si>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</si>
  <si>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</si>
  <si>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</si>
  <si>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</si>
  <si>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</si>
  <si>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</si>
  <si>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</si>
  <si>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</si>
  <si>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</si>
  <si>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</si>
  <si>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</si>
  <si>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</si>
  <si>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</si>
  <si>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</si>
  <si>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</si>
  <si>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</si>
  <si>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</si>
  <si>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</si>
  <si>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</si>
  <si>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</si>
  <si>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</si>
  <si>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</si>
  <si>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</si>
  <si>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</si>
  <si>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</si>
  <si>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</si>
  <si>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</si>
  <si>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</si>
  <si>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</si>
  <si>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</si>
  <si>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</si>
  <si>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</si>
  <si>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</si>
  <si>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</si>
  <si>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</si>
  <si>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</si>
  <si>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</si>
  <si>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</si>
  <si>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</si>
  <si>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</si>
  <si>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</si>
  <si>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</si>
  <si>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</si>
  <si>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</si>
  <si>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</si>
  <si>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</si>
  <si>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</si>
  <si>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</si>
  <si>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</si>
  <si>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</si>
  <si>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</si>
  <si>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</si>
  <si>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</si>
  <si>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</si>
  <si>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</si>
  <si>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</si>
  <si>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</si>
  <si>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</si>
  <si>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</si>
  <si>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</si>
  <si>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</si>
  <si>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</si>
  <si>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</si>
  <si>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</si>
  <si>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</si>
  <si>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</si>
  <si>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</si>
  <si>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</si>
  <si>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</si>
  <si>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</si>
  <si>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</si>
  <si>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</si>
  <si>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</si>
  <si>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</si>
  <si>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</si>
  <si>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</si>
  <si>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</si>
  <si>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</si>
  <si>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</si>
  <si>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</si>
  <si>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</si>
  <si>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</si>
  <si>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</si>
  <si>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</si>
  <si>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</si>
  <si>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</si>
  <si>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</si>
  <si>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</si>
  <si>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</si>
  <si>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</si>
  <si>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</si>
  <si>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</si>
  <si>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</si>
  <si>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</si>
  <si>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</si>
  <si>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</si>
  <si>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</si>
  <si>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</si>
  <si>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</si>
  <si>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</si>
  <si>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</si>
  <si>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</si>
  <si>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</si>
  <si>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</si>
  <si>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</si>
  <si>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</si>
  <si>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</si>
  <si>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</si>
  <si>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</si>
  <si>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</si>
  <si>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</si>
  <si>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</si>
  <si>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</si>
  <si>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</si>
  <si>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</si>
  <si>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</si>
  <si>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</si>
  <si>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</si>
  <si>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</si>
  <si>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</si>
  <si>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</si>
  <si>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</si>
  <si>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</si>
  <si>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</si>
  <si>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</si>
  <si>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</si>
  <si>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</si>
  <si>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</si>
  <si>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</si>
  <si>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</si>
  <si>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</si>
  <si>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</si>
  <si>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</si>
  <si>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</si>
  <si>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</si>
  <si>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</si>
  <si>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</si>
  <si>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</si>
  <si>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</si>
  <si>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</si>
  <si>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</si>
  <si>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</si>
  <si>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</si>
  <si>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</si>
  <si>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</si>
  <si>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</si>
  <si>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</si>
  <si>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</si>
  <si>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</si>
  <si>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</si>
  <si>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</si>
  <si>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</si>
  <si>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</si>
  <si>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</si>
  <si>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</si>
  <si>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</si>
  <si>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</si>
  <si>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</si>
  <si>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</si>
  <si>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</si>
  <si>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</si>
  <si>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</si>
  <si>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</si>
  <si>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</si>
  <si>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</si>
  <si>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</si>
  <si>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</si>
  <si>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</si>
  <si>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</si>
  <si>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</si>
  <si>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</si>
  <si>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</si>
  <si>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</si>
  <si>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</si>
  <si>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</si>
  <si>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</si>
  <si>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</si>
  <si>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</si>
  <si>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</si>
  <si>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</si>
  <si>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</si>
  <si>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</si>
  <si>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</si>
  <si>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</si>
  <si>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</si>
  <si>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</si>
  <si>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</si>
  <si>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</si>
  <si>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</si>
  <si>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</si>
  <si>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</si>
  <si>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</si>
  <si>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</si>
  <si>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</si>
  <si>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</si>
  <si>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</si>
  <si>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</si>
  <si>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</si>
  <si>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</si>
  <si>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</si>
  <si>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</si>
  <si>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</si>
  <si>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</si>
  <si>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</si>
  <si>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</si>
  <si>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</si>
  <si>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</si>
  <si>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</si>
  <si>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</si>
  <si>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</si>
  <si>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</si>
  <si>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</si>
  <si>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</si>
  <si>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</si>
  <si>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</si>
  <si>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</si>
  <si>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</si>
  <si>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</si>
  <si>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</si>
  <si>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</si>
  <si>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</si>
  <si>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</si>
  <si>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</si>
  <si>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</si>
  <si>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</si>
  <si>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</si>
  <si>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</si>
  <si>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</si>
  <si>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</si>
  <si>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</si>
  <si>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</si>
  <si>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</si>
  <si>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</si>
  <si>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</si>
  <si>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</si>
  <si>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</si>
  <si>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</si>
  <si>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</si>
  <si>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</si>
  <si>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</si>
  <si>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</si>
  <si>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</si>
  <si>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</si>
  <si>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</si>
  <si>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</si>
  <si>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</si>
  <si>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</si>
  <si>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</si>
  <si>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</si>
  <si>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</si>
  <si>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</si>
  <si>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</si>
  <si>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</si>
  <si>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</si>
  <si>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</si>
  <si>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</si>
  <si>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</si>
  <si>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</si>
  <si>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</si>
  <si>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</si>
  <si>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</si>
  <si>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</si>
  <si>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</si>
  <si>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</si>
  <si>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</si>
  <si>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</si>
  <si>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</si>
  <si>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</si>
  <si>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</si>
  <si>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</si>
  <si>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</si>
  <si>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</si>
  <si>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</si>
  <si>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</si>
  <si>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</si>
  <si>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</si>
  <si>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</si>
  <si>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</si>
  <si>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</si>
  <si>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</si>
  <si>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</si>
  <si>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</si>
  <si>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</si>
  <si>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</si>
  <si>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</si>
  <si>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</si>
  <si>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</si>
  <si>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</si>
  <si>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</si>
  <si>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</si>
  <si>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</si>
  <si>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</si>
  <si>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</si>
  <si>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</si>
  <si>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</si>
  <si>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</si>
  <si>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</si>
  <si>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</si>
  <si>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</si>
  <si>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</si>
  <si>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</si>
  <si>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</si>
  <si>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</si>
  <si>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</si>
  <si>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</si>
  <si>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</si>
  <si>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</si>
  <si>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</si>
  <si>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</si>
  <si>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</si>
  <si>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</si>
  <si>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</si>
  <si>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</si>
  <si>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</si>
  <si>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</si>
  <si>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</si>
  <si>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</si>
  <si>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</si>
  <si>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</si>
  <si>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</si>
  <si>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</si>
  <si>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</si>
  <si>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</si>
  <si>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</si>
  <si>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</si>
  <si>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</si>
  <si>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</si>
  <si>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</si>
  <si>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</si>
  <si>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</si>
  <si>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</si>
  <si>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</si>
  <si>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</si>
  <si>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</si>
  <si>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</si>
  <si>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</si>
  <si>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</si>
  <si>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</si>
  <si>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</si>
  <si>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</si>
  <si>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</si>
  <si>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</si>
  <si>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</si>
  <si>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</si>
  <si>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</si>
  <si>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</si>
  <si>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</si>
  <si>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</si>
  <si>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</si>
  <si>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</si>
  <si>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</si>
  <si>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</si>
  <si>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</si>
  <si>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</si>
  <si>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</si>
  <si>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</si>
  <si>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</si>
  <si>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</si>
  <si>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</si>
  <si>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</si>
  <si>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</si>
  <si>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</si>
  <si>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</si>
  <si>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</si>
  <si>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</si>
  <si>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</si>
  <si>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</si>
  <si>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</si>
  <si>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</si>
  <si>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</si>
  <si>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</si>
  <si>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</si>
  <si>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</si>
  <si>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</si>
  <si>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</si>
  <si>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</si>
  <si>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</si>
  <si>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</si>
  <si>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</si>
  <si>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</si>
  <si>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</si>
  <si>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</si>
  <si>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</si>
  <si>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</si>
  <si>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</si>
  <si>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</si>
  <si>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</si>
  <si>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</si>
  <si>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</si>
  <si>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</si>
  <si>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</si>
  <si>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</si>
  <si>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</si>
  <si>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</si>
  <si>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</si>
  <si>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</si>
  <si>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</si>
  <si>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</si>
  <si>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</si>
  <si>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</si>
  <si>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</si>
  <si>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</si>
  <si>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</si>
  <si>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</si>
  <si>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</si>
  <si>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</si>
  <si>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</si>
  <si>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</si>
  <si>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</si>
  <si>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</si>
  <si>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</si>
  <si>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</si>
  <si>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</si>
  <si>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</si>
  <si>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</si>
  <si>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</si>
  <si>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</si>
  <si>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</si>
  <si>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</si>
  <si>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</si>
  <si>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</si>
  <si>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</si>
  <si>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</si>
  <si>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</si>
  <si>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</si>
  <si>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</si>
  <si>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</si>
  <si>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</si>
  <si>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</si>
  <si>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</si>
  <si>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</si>
  <si>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</si>
  <si>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</si>
  <si>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</si>
  <si>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</si>
  <si>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</si>
  <si>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</si>
  <si>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</si>
  <si>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</si>
  <si>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</si>
  <si>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</si>
  <si>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</si>
  <si>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</si>
  <si>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</si>
  <si>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</si>
  <si>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</si>
  <si>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</si>
  <si>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</si>
  <si>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</si>
  <si>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</si>
  <si>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</si>
  <si>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</si>
  <si>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</si>
  <si>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</si>
  <si>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</si>
  <si>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</si>
  <si>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</si>
  <si>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</si>
  <si>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</si>
  <si>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</si>
  <si>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</si>
  <si>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</si>
  <si>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</si>
  <si>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</si>
  <si>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</si>
  <si>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</si>
  <si>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</si>
  <si>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</si>
  <si>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</si>
  <si>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</si>
  <si>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</si>
  <si>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</si>
  <si>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</si>
  <si>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</si>
  <si>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</si>
  <si>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</si>
  <si>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</si>
  <si>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</si>
  <si>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</si>
  <si>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</si>
  <si>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</si>
  <si>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</si>
  <si>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</si>
  <si>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</si>
  <si>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</si>
  <si>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</si>
  <si>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</si>
  <si>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</si>
  <si>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</si>
  <si>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</si>
  <si>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</si>
  <si>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</si>
  <si>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</si>
  <si>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</si>
  <si>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</si>
  <si>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</si>
  <si>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</si>
  <si>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</si>
  <si>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</si>
  <si>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</si>
  <si>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</si>
  <si>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</si>
  <si>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</si>
  <si>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</si>
  <si>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</si>
  <si>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</si>
  <si>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</si>
  <si>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</si>
  <si>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</si>
  <si>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</si>
  <si>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</si>
  <si>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</si>
  <si>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</si>
  <si>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</si>
  <si>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</si>
  <si>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</si>
  <si>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</si>
  <si>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</si>
  <si>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</si>
  <si>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</si>
  <si>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</si>
  <si>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</si>
  <si>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</si>
  <si>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</si>
  <si>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</si>
  <si>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</si>
  <si>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</si>
  <si>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</si>
  <si>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</si>
  <si>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</si>
  <si>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</si>
  <si>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</si>
  <si>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</si>
  <si>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</si>
  <si>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</si>
  <si>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</si>
  <si>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</si>
  <si>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</si>
  <si>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</si>
  <si>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</si>
  <si>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</si>
  <si>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</si>
  <si>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</si>
  <si>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</si>
  <si>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</si>
  <si>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</si>
  <si>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</si>
  <si>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</si>
  <si>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</si>
  <si>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</si>
  <si>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</si>
  <si>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</si>
  <si>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</si>
  <si>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</si>
  <si>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</si>
  <si>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</si>
  <si>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</si>
  <si>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</si>
  <si>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</si>
  <si>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</si>
  <si>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</si>
  <si>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</si>
  <si>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</si>
  <si>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</si>
  <si>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</si>
  <si>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</si>
  <si>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</si>
  <si>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</si>
  <si>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</si>
  <si>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</si>
  <si>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</si>
  <si>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</si>
  <si>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</si>
  <si>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</si>
  <si>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</si>
  <si>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</si>
  <si>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</si>
  <si>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</si>
  <si>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</si>
  <si>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</si>
  <si>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</si>
  <si>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</si>
  <si>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</si>
  <si>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</si>
  <si>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</si>
  <si>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</si>
  <si>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</si>
  <si>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</si>
  <si>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</si>
  <si>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</si>
  <si>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</si>
  <si>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</si>
  <si>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</si>
  <si>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</si>
  <si>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</si>
  <si>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</si>
  <si>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</si>
  <si>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</si>
  <si>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</si>
  <si>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</si>
  <si>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</si>
  <si>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</si>
  <si>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</si>
  <si>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</si>
  <si>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</si>
  <si>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</si>
  <si>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</si>
  <si>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</si>
  <si>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</si>
  <si>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</si>
  <si>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</si>
  <si>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</si>
  <si>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</si>
  <si>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</si>
  <si>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</si>
  <si>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</si>
  <si>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</si>
  <si>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</si>
  <si>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</si>
  <si>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</si>
  <si>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</si>
  <si>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</si>
  <si>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</si>
  <si>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</si>
  <si>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</si>
  <si>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</si>
  <si>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</si>
  <si>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</si>
  <si>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</si>
  <si>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</si>
  <si>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</si>
  <si>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</si>
  <si>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</si>
  <si>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</si>
  <si>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</si>
  <si>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</si>
  <si>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</si>
  <si>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</si>
  <si>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</si>
  <si>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</si>
  <si>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</si>
  <si>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</si>
  <si>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</si>
  <si>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</si>
  <si>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</si>
  <si>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</si>
  <si>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</si>
  <si>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</si>
  <si>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</si>
  <si>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</si>
  <si>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</si>
  <si>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</si>
  <si>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</si>
  <si>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</si>
  <si>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</si>
  <si>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</si>
  <si>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</si>
  <si>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</si>
  <si>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</si>
  <si>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</si>
  <si>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</si>
  <si>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</si>
  <si>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</si>
  <si>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</si>
  <si>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</si>
  <si>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</si>
  <si>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</si>
  <si>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</si>
  <si>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</si>
  <si>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</si>
  <si>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</si>
  <si>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</si>
  <si>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</si>
  <si>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</si>
  <si>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</si>
  <si>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</si>
  <si>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</si>
  <si>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</si>
  <si>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</si>
  <si>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</si>
  <si>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</si>
  <si>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</si>
  <si>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</si>
  <si>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</si>
  <si>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</si>
  <si>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</si>
  <si>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</si>
  <si>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</si>
  <si>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</si>
  <si>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</si>
  <si>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</si>
  <si>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</si>
  <si>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</si>
  <si>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</si>
  <si>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</si>
  <si>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</si>
  <si>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</si>
  <si>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</si>
  <si>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</si>
  <si>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</si>
  <si>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</si>
  <si>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</si>
  <si>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</si>
  <si>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</si>
  <si>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</si>
  <si>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</si>
  <si>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</si>
  <si>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</si>
  <si>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</si>
  <si>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</si>
  <si>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</si>
  <si>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</si>
  <si>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</si>
  <si>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</si>
  <si>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</si>
  <si>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</si>
  <si>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</si>
  <si>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</si>
  <si>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</si>
  <si>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</si>
  <si>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</si>
  <si>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</si>
  <si>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</si>
  <si>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</si>
  <si>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</si>
  <si>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</si>
  <si>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</si>
  <si>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</si>
  <si>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</si>
  <si>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</si>
  <si>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</si>
  <si>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</si>
  <si>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</si>
  <si>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</si>
  <si>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</si>
  <si>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</si>
  <si>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</si>
  <si>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</si>
  <si>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</si>
  <si>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</si>
  <si>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</si>
  <si>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</si>
  <si>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</si>
  <si>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</si>
  <si>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</si>
  <si>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</si>
  <si>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</si>
  <si>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</si>
  <si>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</si>
  <si>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</si>
  <si>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</si>
  <si>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</si>
  <si>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</si>
  <si>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</si>
  <si>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</si>
  <si>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</si>
  <si>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</si>
  <si>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</si>
  <si>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</si>
  <si>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</si>
  <si>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</si>
  <si>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</si>
  <si>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</si>
  <si>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</si>
  <si>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</si>
  <si>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</si>
  <si>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</si>
  <si>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</si>
  <si>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</si>
  <si>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</si>
  <si>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</si>
  <si>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</si>
  <si>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</si>
  <si>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</si>
  <si>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</si>
  <si>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</si>
  <si>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</si>
  <si>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</si>
  <si>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</si>
  <si>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</si>
  <si>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</si>
  <si>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</si>
  <si>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</si>
  <si>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</si>
  <si>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</si>
  <si>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</si>
  <si>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</si>
  <si>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</si>
  <si>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</si>
  <si>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</si>
  <si>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</si>
  <si>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</si>
  <si>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</si>
  <si>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</si>
  <si>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</si>
  <si>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</si>
  <si>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</si>
  <si>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</si>
  <si>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</si>
  <si>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</si>
  <si>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</si>
  <si>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</si>
  <si>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</si>
  <si>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</si>
  <si>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</si>
  <si>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</si>
  <si>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</si>
  <si>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</si>
  <si>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</si>
  <si>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</si>
  <si>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</si>
  <si>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</si>
  <si>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</si>
  <si>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</si>
  <si>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</si>
  <si>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</si>
  <si>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</si>
  <si>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</si>
  <si>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</si>
  <si>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</si>
  <si>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</si>
  <si>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</si>
  <si>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</si>
  <si>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</si>
  <si>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</si>
  <si>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</si>
  <si>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</si>
  <si>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</si>
  <si>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</si>
  <si>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</si>
  <si>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</si>
  <si>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</si>
  <si>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</si>
  <si>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</si>
  <si>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</si>
  <si>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</si>
  <si>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</si>
  <si>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</si>
  <si>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</si>
  <si>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</si>
  <si>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</si>
  <si>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</si>
  <si>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</si>
  <si>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</si>
  <si>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</si>
  <si>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</si>
  <si>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</si>
  <si>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</si>
  <si>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</si>
  <si>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</si>
  <si>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</si>
  <si>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</si>
  <si>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</si>
  <si>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</si>
  <si>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</si>
  <si>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</si>
  <si>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</si>
  <si>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</si>
  <si>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</si>
  <si>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</si>
  <si>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</si>
  <si>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</si>
  <si>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</si>
  <si>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</si>
  <si>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</si>
  <si>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</si>
  <si>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</si>
  <si>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</si>
  <si>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</si>
  <si>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</si>
  <si>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</si>
  <si>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</si>
  <si>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</si>
  <si>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</si>
  <si>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</si>
  <si>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</si>
  <si>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</si>
  <si>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</si>
  <si>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</si>
  <si>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</si>
  <si>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</si>
  <si>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</si>
  <si>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</si>
  <si>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</si>
  <si>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</si>
  <si>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</si>
  <si>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</si>
  <si>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</si>
  <si>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</si>
  <si>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</si>
  <si>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</si>
  <si>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</si>
  <si>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</si>
  <si>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</si>
  <si>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</si>
  <si>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</si>
  <si>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</si>
  <si>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</si>
  <si>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</si>
  <si>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</si>
  <si>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</si>
  <si>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</si>
  <si>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</si>
  <si>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</si>
  <si>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</si>
  <si>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</si>
  <si>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</si>
  <si>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</si>
  <si>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</si>
  <si>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</si>
  <si>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</si>
  <si>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</si>
  <si>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</si>
  <si>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</si>
  <si>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</si>
  <si>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</si>
  <si>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</si>
  <si>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</si>
  <si>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</si>
  <si>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</si>
  <si>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</si>
  <si>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</si>
  <si>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</si>
  <si>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</si>
  <si>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</si>
  <si>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</si>
  <si>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</si>
  <si>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</si>
  <si>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</si>
  <si>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</si>
  <si>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</si>
  <si>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</si>
  <si>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</si>
  <si>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</si>
  <si>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</si>
  <si>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</si>
  <si>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</si>
  <si>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</si>
  <si>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</si>
  <si>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</si>
  <si>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</si>
  <si>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</si>
  <si>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</si>
  <si>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</si>
  <si>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</si>
  <si>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</si>
  <si>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</si>
  <si>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</si>
  <si>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</si>
  <si>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</si>
  <si>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</si>
  <si>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</si>
  <si>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</si>
  <si>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</si>
  <si>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</si>
  <si>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</si>
  <si>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</si>
  <si>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</si>
  <si>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</si>
  <si>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</si>
  <si>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</si>
  <si>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</si>
  <si>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</si>
  <si>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</si>
  <si>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</si>
  <si>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</si>
  <si>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</si>
  <si>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</si>
  <si>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</si>
  <si>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</si>
  <si>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</si>
  <si>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</si>
  <si>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</si>
  <si>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</si>
  <si>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</si>
  <si>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</si>
  <si>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</si>
  <si>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</si>
  <si>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</si>
  <si>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</si>
  <si>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</si>
  <si>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</si>
  <si>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</si>
  <si>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</si>
  <si>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</si>
  <si>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</si>
  <si>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</si>
  <si>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</si>
  <si>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</si>
  <si>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</si>
  <si>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</si>
  <si>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</si>
  <si>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</si>
  <si>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</si>
  <si>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</si>
  <si>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</si>
  <si>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</si>
  <si>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</si>
  <si>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</si>
  <si>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</si>
  <si>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</si>
  <si>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</si>
  <si>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</si>
  <si>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</si>
  <si>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</si>
  <si>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</si>
  <si>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</si>
  <si>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</si>
  <si>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</si>
  <si>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</si>
  <si>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</si>
  <si>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</si>
  <si>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</si>
  <si>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</si>
  <si>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</si>
  <si>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</si>
  <si>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</si>
  <si>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</si>
  <si>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</si>
  <si>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</si>
  <si>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</si>
  <si>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</si>
  <si>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</si>
  <si>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</si>
  <si>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</si>
  <si>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</si>
  <si>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</si>
  <si>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</si>
  <si>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</si>
  <si>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</si>
  <si>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</si>
  <si>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</si>
  <si>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</si>
  <si>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</si>
  <si>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</si>
  <si>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</si>
  <si>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</si>
  <si>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</si>
  <si>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</si>
  <si>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</si>
  <si>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</si>
  <si>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</si>
  <si>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</si>
  <si>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</si>
  <si>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</si>
  <si>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</si>
  <si>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</si>
  <si>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</si>
  <si>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</si>
  <si>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</si>
  <si>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</si>
  <si>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</si>
  <si>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</si>
  <si>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</si>
  <si>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</si>
  <si>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</si>
  <si>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</si>
  <si>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</si>
  <si>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</si>
  <si>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</si>
  <si>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</si>
  <si>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</si>
  <si>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</si>
  <si>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</si>
  <si>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</si>
  <si>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</si>
  <si>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</si>
  <si>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</si>
  <si>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</si>
  <si>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</si>
  <si>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</si>
  <si>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</si>
  <si>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</si>
  <si>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</si>
  <si>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</si>
  <si>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</si>
  <si>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</si>
  <si>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</si>
  <si>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</si>
  <si>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</si>
  <si>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</si>
  <si>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</si>
  <si>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</si>
  <si>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</si>
  <si>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</si>
  <si>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</si>
  <si>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</si>
  <si>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</si>
  <si>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</si>
  <si>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</si>
  <si>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</si>
  <si>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</si>
  <si>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</si>
  <si>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</si>
  <si>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</si>
  <si>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</si>
  <si>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</si>
  <si>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</si>
  <si>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</si>
  <si>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</si>
  <si>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</si>
  <si>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</si>
  <si>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</si>
  <si>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</si>
  <si>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</si>
  <si>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</si>
  <si>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</si>
  <si>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</si>
  <si>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</si>
  <si>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</si>
  <si>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</si>
  <si>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</si>
  <si>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</si>
  <si>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</si>
  <si>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</si>
  <si>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</si>
  <si>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</si>
  <si>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</si>
  <si>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</si>
  <si>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</si>
  <si>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</si>
  <si>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</si>
  <si>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</si>
  <si>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</si>
  <si>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</si>
  <si>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</si>
  <si>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</si>
  <si>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</si>
  <si>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</si>
  <si>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</si>
  <si>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</si>
  <si>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</si>
  <si>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</si>
  <si>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</si>
  <si>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</si>
  <si>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</si>
  <si>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</si>
  <si>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</si>
  <si>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</si>
  <si>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</si>
  <si>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</si>
  <si>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</si>
  <si>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</si>
  <si>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</si>
  <si>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</si>
  <si>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</si>
  <si>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</si>
  <si>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</si>
  <si>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</si>
  <si>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</si>
  <si>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</si>
  <si>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</si>
  <si>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</si>
  <si>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</si>
  <si>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</si>
  <si>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</si>
  <si>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</si>
  <si>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</si>
  <si>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</si>
  <si>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</si>
  <si>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</si>
  <si>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</si>
  <si>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</si>
  <si>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</si>
  <si>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</si>
  <si>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</si>
  <si>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</si>
  <si>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</si>
  <si>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</si>
  <si>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</si>
  <si>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</si>
  <si>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</si>
  <si>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</si>
  <si>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</si>
  <si>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</si>
  <si>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</si>
  <si>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</si>
  <si>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</si>
  <si>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</si>
  <si>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</si>
  <si>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</si>
  <si>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</si>
  <si>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</si>
  <si>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</si>
  <si>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</si>
  <si>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</si>
  <si>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</si>
  <si>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</si>
  <si>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</si>
  <si>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</si>
  <si>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</si>
  <si>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</si>
  <si>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</si>
  <si>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</si>
  <si>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</si>
  <si>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</si>
  <si>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</si>
  <si>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</si>
  <si>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</si>
  <si>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</si>
  <si>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</si>
  <si>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</si>
  <si>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</si>
  <si>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</si>
  <si>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</si>
  <si>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</si>
  <si>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</si>
  <si>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</si>
  <si>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</si>
  <si>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</si>
  <si>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</si>
  <si>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</si>
  <si>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</si>
  <si>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</si>
  <si>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</si>
  <si>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</si>
  <si>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</si>
  <si>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</si>
  <si>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</si>
  <si>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</si>
  <si>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</si>
  <si>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</si>
  <si>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</si>
  <si>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</si>
  <si>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</si>
  <si>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</si>
  <si>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</si>
  <si>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</si>
  <si>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</si>
  <si>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</si>
  <si>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</si>
  <si>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</si>
  <si>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</si>
  <si>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</si>
  <si>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</si>
  <si>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</si>
  <si>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</si>
  <si>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</si>
  <si>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</si>
  <si>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</si>
  <si>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</si>
  <si>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</si>
  <si>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</si>
  <si>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</si>
  <si>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</si>
  <si>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</si>
  <si>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</si>
  <si>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</si>
  <si>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</si>
  <si>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</si>
  <si>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</si>
  <si>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</si>
  <si>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</si>
  <si>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</si>
  <si>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</si>
  <si>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</si>
  <si>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</si>
  <si>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</si>
  <si>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</si>
  <si>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</si>
  <si>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</si>
  <si>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</si>
  <si>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</si>
  <si>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</si>
  <si>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</si>
  <si>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</si>
  <si>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</si>
  <si>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</si>
  <si>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</si>
  <si>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</si>
  <si>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</si>
  <si>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</si>
  <si>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</si>
  <si>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</si>
  <si>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</si>
  <si>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</si>
  <si>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</si>
  <si>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</si>
  <si>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</si>
  <si>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</si>
  <si>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</si>
  <si>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</si>
  <si>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</si>
  <si>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</si>
  <si>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</si>
  <si>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</si>
  <si>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</si>
  <si>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</si>
  <si>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</si>
  <si>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</si>
  <si>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</si>
  <si>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</si>
  <si>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</si>
  <si>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</si>
  <si>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</si>
  <si>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</si>
  <si>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</si>
  <si>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</si>
  <si>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</si>
  <si>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</si>
  <si>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</si>
  <si>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</si>
  <si>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</si>
  <si>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</si>
  <si>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</si>
  <si>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</si>
  <si>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</si>
  <si>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</si>
  <si>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</si>
  <si>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</si>
  <si>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</si>
  <si>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</si>
  <si>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</si>
  <si>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</si>
  <si>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</si>
  <si>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</si>
  <si>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</si>
  <si>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</si>
  <si>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</si>
  <si>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</si>
  <si>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</si>
  <si>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</si>
  <si>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</si>
  <si>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</si>
  <si>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</si>
  <si>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</si>
  <si>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</si>
  <si>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</si>
  <si>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</si>
  <si>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</si>
  <si>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</si>
  <si>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</si>
  <si>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</si>
  <si>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</si>
  <si>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</si>
  <si>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</si>
  <si>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</si>
  <si>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</si>
  <si>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</si>
  <si>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</si>
  <si>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</si>
  <si>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</si>
  <si>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</si>
  <si>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</si>
  <si>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</si>
  <si>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</si>
  <si>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</si>
  <si>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</si>
  <si>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</si>
  <si>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</si>
  <si>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</si>
  <si>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</si>
  <si>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</si>
  <si>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</si>
  <si>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</si>
  <si>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</si>
  <si>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</si>
  <si>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</si>
  <si>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</si>
  <si>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</si>
  <si>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</si>
  <si>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</si>
  <si>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</si>
  <si>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</si>
  <si>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</si>
  <si>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</si>
  <si>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</si>
  <si>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</si>
  <si>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</si>
  <si>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</si>
  <si>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</si>
  <si>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</si>
  <si>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</si>
  <si>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</si>
  <si>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</si>
  <si>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</si>
  <si>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</si>
  <si>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</si>
  <si>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</si>
  <si>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</si>
  <si>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</si>
  <si>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</si>
  <si>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</si>
  <si>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</si>
  <si>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</si>
  <si>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</si>
  <si>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</si>
  <si>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</si>
  <si>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</si>
  <si>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</si>
  <si>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</si>
  <si>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</si>
  <si>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</si>
  <si>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</si>
  <si>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</si>
  <si>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</si>
  <si>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</si>
  <si>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</si>
  <si>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</si>
  <si>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</si>
  <si>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</si>
  <si>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</si>
  <si>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</si>
  <si>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</si>
  <si>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</si>
  <si>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</si>
  <si>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</si>
  <si>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</si>
  <si>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</si>
  <si>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</si>
  <si>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</si>
  <si>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</si>
  <si>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</si>
  <si>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</si>
  <si>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</si>
  <si>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</si>
  <si>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</si>
  <si>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</si>
  <si>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</si>
  <si>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</si>
  <si>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</si>
  <si>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</si>
  <si>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</si>
  <si>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</si>
  <si>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</si>
  <si>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</si>
  <si>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</si>
  <si>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</si>
  <si>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</si>
  <si>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</si>
  <si>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</si>
  <si>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</si>
  <si>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</si>
  <si>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</si>
  <si>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</si>
  <si>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</si>
  <si>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</si>
  <si>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</si>
  <si>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</si>
  <si>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</si>
  <si>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</si>
  <si>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</si>
  <si>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</si>
  <si>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</si>
  <si>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</si>
  <si>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</si>
  <si>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</si>
  <si>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</si>
  <si>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</si>
  <si>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</si>
  <si>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</si>
  <si>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</si>
  <si>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</si>
  <si>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</si>
  <si>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</si>
  <si>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</si>
  <si>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</si>
  <si>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</si>
  <si>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</si>
  <si>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</si>
  <si>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</si>
  <si>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</si>
  <si>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</si>
  <si>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</si>
  <si>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</si>
  <si>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</si>
  <si>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</si>
  <si>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</si>
  <si>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</si>
  <si>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</si>
  <si>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</si>
  <si>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</si>
  <si>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</si>
  <si>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</si>
  <si>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</si>
  <si>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</si>
  <si>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</si>
  <si>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</si>
  <si>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</si>
  <si>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</si>
  <si>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</si>
  <si>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</si>
  <si>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</si>
  <si>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</si>
  <si>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</si>
  <si>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</si>
  <si>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</si>
  <si>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</si>
  <si>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</si>
  <si>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</si>
  <si>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</si>
  <si>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</si>
  <si>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</si>
  <si>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</si>
  <si>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</si>
  <si>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</si>
  <si>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</si>
  <si>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</si>
  <si>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</si>
  <si>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</si>
  <si>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</si>
  <si>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</si>
  <si>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</si>
  <si>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</si>
  <si>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</si>
  <si>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</si>
  <si>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</si>
  <si>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</si>
  <si>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</si>
  <si>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</si>
  <si>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</si>
  <si>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</si>
  <si>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</si>
  <si>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</si>
  <si>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</si>
  <si>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</si>
  <si>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</si>
  <si>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</si>
  <si>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</si>
  <si>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</si>
  <si>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</si>
  <si>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</si>
  <si>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</si>
  <si>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</si>
  <si>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</si>
  <si>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</si>
  <si>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</si>
  <si>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</si>
  <si>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</si>
  <si>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</si>
  <si>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</si>
  <si>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</si>
  <si>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</si>
  <si>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</si>
  <si>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</si>
  <si>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</si>
  <si>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</si>
  <si>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</si>
  <si>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</si>
  <si>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</si>
  <si>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</si>
  <si>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</si>
  <si>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</si>
  <si>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</si>
  <si>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</si>
  <si>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</si>
  <si>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</si>
  <si>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</si>
  <si>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</si>
  <si>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</si>
  <si>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</si>
  <si>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</si>
  <si>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</si>
  <si>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</si>
  <si>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</si>
  <si>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</si>
  <si>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</si>
  <si>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</si>
  <si>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</si>
  <si>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</si>
  <si>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</si>
  <si>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</si>
  <si>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</si>
  <si>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</si>
  <si>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</si>
  <si>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</si>
  <si>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</si>
  <si>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</si>
  <si>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</si>
  <si>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</si>
  <si>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</si>
  <si>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</si>
  <si>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</si>
  <si>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</si>
  <si>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</si>
  <si>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</si>
  <si>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</si>
  <si>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</si>
  <si>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</si>
  <si>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</si>
  <si>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</si>
  <si>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</si>
  <si>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</si>
  <si>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</si>
  <si>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</si>
  <si>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</si>
  <si>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</si>
  <si>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</si>
  <si>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</si>
  <si>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</si>
  <si>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</si>
  <si>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</si>
  <si>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</si>
  <si>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</si>
  <si>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</si>
  <si>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</si>
  <si>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</si>
  <si>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</si>
  <si>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</si>
  <si>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</si>
  <si>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</si>
  <si>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</si>
  <si>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</si>
  <si>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</si>
  <si>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</si>
  <si>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</si>
  <si>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</si>
  <si>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</si>
  <si>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</si>
  <si>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</si>
  <si>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</si>
  <si>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</si>
  <si>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</si>
  <si>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</si>
  <si>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</si>
  <si>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</si>
  <si>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</si>
  <si>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</si>
  <si>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</si>
  <si>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</si>
  <si>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</si>
  <si>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</si>
  <si>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</si>
  <si>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</si>
  <si>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</si>
  <si>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</si>
  <si>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</si>
  <si>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</si>
  <si>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</si>
  <si>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</si>
  <si>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</si>
  <si>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</si>
  <si>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</si>
  <si>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</si>
  <si>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</si>
  <si>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</si>
  <si>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</si>
  <si>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</si>
  <si>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</si>
  <si>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</si>
  <si>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</si>
  <si>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</si>
  <si>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</si>
  <si>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</si>
  <si>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</si>
  <si>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</si>
  <si>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</si>
  <si>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</si>
  <si>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</si>
  <si>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</si>
  <si>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</si>
  <si>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</si>
  <si>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</si>
  <si>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</si>
  <si>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</si>
  <si>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</si>
  <si>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</si>
  <si>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</si>
  <si>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</si>
  <si>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</si>
  <si>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</si>
  <si>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</si>
  <si>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</si>
  <si>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</si>
  <si>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</si>
  <si>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</si>
  <si>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</si>
  <si>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</si>
  <si>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</si>
  <si>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</si>
  <si>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</si>
  <si>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</si>
  <si>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</si>
  <si>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</si>
  <si>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</si>
  <si>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</si>
  <si>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</si>
  <si>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</si>
  <si>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</si>
  <si>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</si>
  <si>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</si>
  <si>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</si>
  <si>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</si>
  <si>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</si>
  <si>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</si>
  <si>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</si>
  <si>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</si>
  <si>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</si>
  <si>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</si>
  <si>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</si>
  <si>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</si>
  <si>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</si>
  <si>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</si>
  <si>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</si>
  <si>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</si>
  <si>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</si>
  <si>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</si>
  <si>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</si>
  <si>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</si>
  <si>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</si>
  <si>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</si>
  <si>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</si>
  <si>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</si>
  <si>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</si>
  <si>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</si>
  <si>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</si>
  <si>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</si>
  <si>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</si>
  <si>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</si>
  <si>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</si>
  <si>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</si>
  <si>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</si>
  <si>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</si>
  <si>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</si>
  <si>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</si>
  <si>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</si>
  <si>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</si>
  <si>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</si>
  <si>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</si>
  <si>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</si>
  <si>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</si>
  <si>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</si>
  <si>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</si>
  <si>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</si>
  <si>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</si>
  <si>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</si>
  <si>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</si>
  <si>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</si>
  <si>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</si>
  <si>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</si>
  <si>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</si>
  <si>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</si>
  <si>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</si>
  <si>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</si>
  <si>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</si>
  <si>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</si>
  <si>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</si>
  <si>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</si>
  <si>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</si>
  <si>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</si>
  <si>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</si>
  <si>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</si>
  <si>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</si>
  <si>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</si>
  <si>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</si>
  <si>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</si>
  <si>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</si>
  <si>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</si>
  <si>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</si>
  <si>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</si>
  <si>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</si>
  <si>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</si>
  <si>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</si>
  <si>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</si>
  <si>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</si>
  <si>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</si>
  <si>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</si>
  <si>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</si>
  <si>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</si>
  <si>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</si>
  <si>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</si>
  <si>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</si>
  <si>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</si>
  <si>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</si>
  <si>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</si>
  <si>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</si>
  <si>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</si>
  <si>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</si>
  <si>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</si>
  <si>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</si>
  <si>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</si>
  <si>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</si>
  <si>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</si>
  <si>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</si>
  <si>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</si>
  <si>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</si>
  <si>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</si>
  <si>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</si>
  <si>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</si>
  <si>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</si>
  <si>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</si>
  <si>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</si>
  <si>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</si>
  <si>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</si>
  <si>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</si>
  <si>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</si>
  <si>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</si>
  <si>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</si>
  <si>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</si>
  <si>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</si>
  <si>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</si>
  <si>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</si>
  <si>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</si>
  <si>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</si>
  <si>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</si>
  <si>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</si>
  <si>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</si>
  <si>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</si>
  <si>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</si>
  <si>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</si>
  <si>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</si>
  <si>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</si>
  <si>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</si>
  <si>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</si>
  <si>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</si>
  <si>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</si>
  <si>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</si>
  <si>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</si>
  <si>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</si>
  <si>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</si>
  <si>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</si>
  <si>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</si>
  <si>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</si>
  <si>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</si>
  <si>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</si>
  <si>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</si>
  <si>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</si>
  <si>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</si>
  <si>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</si>
  <si>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</si>
  <si>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</si>
  <si>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</si>
  <si>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</si>
  <si>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</si>
  <si>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</si>
  <si>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</si>
  <si>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</si>
  <si>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</si>
  <si>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</si>
  <si>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</si>
  <si>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</si>
  <si>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</si>
  <si>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</si>
  <si>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</si>
  <si>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</si>
  <si>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</si>
  <si>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</si>
  <si>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</si>
  <si>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</si>
  <si>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</si>
  <si>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</si>
  <si>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</si>
  <si>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</si>
  <si>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</si>
  <si>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</si>
  <si>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</si>
  <si>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</si>
  <si>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</si>
  <si>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</si>
  <si>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</si>
  <si>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</si>
  <si>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</si>
  <si>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</si>
  <si>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</si>
  <si>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</si>
  <si>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</si>
  <si>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</si>
  <si>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</si>
  <si>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</si>
  <si>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</si>
  <si>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</si>
  <si>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</si>
  <si>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</si>
  <si>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</si>
  <si>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</si>
  <si>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</si>
  <si>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</si>
  <si>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</si>
  <si>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</si>
  <si>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</si>
  <si>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</si>
  <si>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</si>
  <si>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</si>
  <si>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</si>
  <si>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</si>
  <si>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</si>
  <si>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</si>
  <si>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</si>
  <si>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</si>
  <si>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</si>
  <si>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</si>
  <si>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</si>
  <si>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</si>
  <si>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</si>
  <si>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</si>
  <si>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</si>
  <si>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</si>
  <si>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</si>
  <si>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</si>
  <si>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</si>
  <si>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</si>
  <si>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</si>
  <si>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</si>
  <si>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</si>
  <si>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</si>
  <si>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</si>
  <si>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</si>
  <si>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</si>
  <si>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</si>
  <si>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</si>
  <si>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</si>
  <si>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</si>
  <si>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</si>
  <si>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</si>
  <si>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</si>
  <si>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</si>
  <si>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</si>
  <si>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</si>
  <si>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</si>
  <si>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</si>
  <si>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</si>
  <si>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</si>
  <si>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</si>
  <si>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</si>
  <si>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</si>
  <si>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</si>
  <si>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</si>
  <si>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</si>
  <si>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</si>
  <si>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</si>
  <si>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</si>
  <si>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</si>
  <si>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</si>
  <si>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</si>
  <si>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</si>
  <si>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</si>
  <si>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</si>
  <si>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</si>
  <si>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</si>
  <si>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</si>
  <si>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</si>
  <si>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</si>
  <si>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</si>
  <si>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</si>
  <si>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</si>
  <si>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</si>
  <si>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</si>
  <si>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</si>
  <si>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</si>
  <si>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</si>
  <si>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</si>
  <si>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</si>
  <si>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</si>
  <si>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</si>
  <si>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</si>
  <si>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</si>
  <si>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</si>
  <si>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</si>
  <si>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</si>
  <si>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</si>
  <si>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</si>
  <si>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</si>
  <si>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</si>
  <si>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</si>
  <si>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</si>
  <si>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</si>
  <si>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</si>
  <si>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</si>
  <si>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</si>
  <si>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</si>
  <si>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</si>
  <si>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</si>
  <si>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</si>
  <si>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</si>
  <si>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</si>
  <si>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</si>
  <si>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</si>
  <si>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</si>
  <si>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</si>
  <si>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</si>
  <si>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</si>
  <si>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</si>
  <si>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</si>
  <si>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</si>
  <si>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</si>
  <si>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</si>
  <si>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</si>
  <si>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</si>
  <si>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</si>
  <si>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</si>
  <si>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</si>
  <si>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</si>
  <si>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</si>
  <si>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</si>
  <si>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</si>
  <si>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</si>
  <si>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</si>
  <si>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</si>
  <si>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</si>
  <si>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</si>
  <si>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</si>
  <si>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</si>
  <si>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</si>
  <si>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</si>
  <si>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</si>
  <si>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</si>
  <si>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</si>
  <si>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</si>
  <si>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</si>
  <si>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</si>
  <si>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</si>
  <si>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</si>
  <si>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</si>
  <si>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</si>
  <si>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</si>
  <si>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</si>
  <si>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</si>
  <si>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</si>
  <si>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</si>
  <si>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</si>
  <si>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</si>
  <si>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</si>
  <si>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</si>
  <si>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</si>
  <si>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</si>
  <si>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</si>
  <si>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</si>
  <si>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</si>
  <si>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</si>
  <si>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</si>
  <si>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</si>
  <si>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</si>
  <si>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</si>
  <si>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</si>
  <si>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</si>
  <si>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</si>
  <si>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</si>
  <si>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</si>
  <si>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</si>
  <si>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</si>
  <si>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</si>
  <si>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</si>
  <si>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</si>
  <si>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</si>
  <si>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</si>
  <si>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</si>
  <si>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</si>
  <si>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</si>
  <si>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</si>
  <si>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</si>
  <si>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</si>
  <si>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</si>
  <si>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</si>
  <si>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</si>
  <si>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</si>
  <si>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</si>
  <si>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</si>
  <si>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</si>
  <si>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</si>
  <si>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</si>
  <si>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</si>
  <si>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</si>
  <si>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</si>
  <si>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</si>
  <si>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</si>
  <si>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</si>
  <si>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</si>
  <si>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</si>
  <si>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</si>
  <si>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</si>
  <si>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</si>
  <si>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</si>
  <si>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</si>
  <si>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</si>
  <si>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</si>
  <si>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</si>
  <si>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</si>
  <si>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</si>
  <si>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</si>
  <si>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</si>
  <si>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</si>
  <si>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</si>
  <si>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</si>
  <si>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</si>
  <si>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</si>
  <si>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</si>
  <si>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</si>
  <si>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</si>
  <si>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</si>
  <si>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</si>
  <si>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</si>
  <si>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</si>
  <si>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</si>
  <si>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</si>
  <si>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</si>
  <si>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</si>
  <si>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</si>
  <si>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</si>
  <si>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</si>
  <si>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</si>
  <si>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</si>
  <si>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</si>
  <si>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</si>
  <si>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</si>
  <si>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</si>
  <si>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</si>
  <si>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</si>
  <si>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</si>
  <si>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</si>
  <si>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</si>
  <si>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</si>
  <si>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</si>
  <si>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</si>
  <si>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</si>
  <si>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</si>
  <si>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</si>
  <si>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</si>
  <si>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</si>
  <si>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</si>
  <si>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</si>
  <si>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</si>
  <si>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</si>
  <si>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</si>
  <si>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</si>
  <si>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</si>
  <si>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</si>
  <si>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</si>
  <si>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</si>
  <si>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</si>
  <si>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</si>
  <si>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</si>
  <si>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</si>
  <si>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</si>
  <si>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</si>
  <si>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</si>
  <si>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</si>
  <si>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</si>
  <si>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</si>
  <si>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</si>
  <si>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</si>
  <si>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</si>
  <si>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</si>
  <si>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</si>
  <si>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</si>
  <si>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</si>
  <si>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</si>
  <si>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</si>
  <si>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</si>
  <si>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</si>
  <si>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</si>
  <si>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</si>
  <si>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</si>
  <si>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</si>
  <si>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</si>
  <si>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</si>
  <si>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</si>
  <si>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</si>
  <si>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</si>
  <si>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</si>
  <si>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</si>
  <si>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</si>
  <si>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</si>
  <si>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</si>
  <si>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</si>
  <si>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</si>
  <si>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</si>
  <si>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</si>
  <si>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</si>
  <si>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</si>
  <si>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</si>
  <si>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</si>
  <si>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</si>
  <si>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</si>
  <si>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</si>
  <si>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</si>
  <si>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</si>
  <si>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</si>
  <si>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</si>
  <si>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</si>
  <si>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</si>
  <si>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</si>
  <si>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</si>
  <si>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</si>
  <si>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</si>
  <si>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</si>
  <si>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</si>
  <si>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</si>
  <si>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</si>
  <si>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</si>
  <si>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</si>
  <si>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</si>
  <si>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</si>
  <si>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</si>
  <si>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</si>
  <si>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</si>
  <si>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</si>
  <si>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</si>
  <si>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</si>
  <si>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</si>
  <si>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</si>
  <si>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</si>
  <si>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</si>
  <si>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</si>
  <si>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</si>
  <si>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</si>
  <si>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</si>
  <si>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</si>
  <si>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</si>
  <si>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</si>
  <si>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</si>
  <si>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</si>
  <si>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</si>
  <si>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</si>
  <si>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</si>
  <si>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</si>
  <si>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</si>
  <si>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</si>
  <si>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</si>
  <si>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</si>
  <si>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</si>
  <si>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</si>
  <si>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</si>
  <si>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</si>
  <si>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</si>
  <si>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</si>
  <si>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</si>
  <si>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</si>
  <si>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</si>
  <si>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</si>
  <si>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</si>
  <si>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</si>
  <si>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</si>
  <si>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</si>
  <si>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</si>
  <si>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</si>
  <si>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</si>
  <si>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</si>
  <si>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</si>
  <si>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</si>
  <si>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</si>
  <si>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</si>
  <si>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</si>
  <si>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</si>
  <si>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</si>
  <si>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</si>
  <si>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</si>
  <si>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</si>
  <si>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</si>
  <si>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</si>
  <si>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</si>
  <si>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</si>
  <si>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</si>
  <si>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</si>
  <si>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</si>
  <si>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</si>
  <si>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</si>
  <si>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</si>
  <si>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</si>
  <si>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</si>
  <si>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</si>
  <si>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</si>
  <si>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</si>
  <si>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</si>
  <si>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</si>
  <si>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</si>
  <si>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</si>
  <si>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</si>
  <si>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</si>
  <si>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</si>
  <si>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</si>
  <si>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</si>
  <si>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</si>
  <si>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</si>
  <si>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</si>
  <si>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</si>
  <si>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</si>
  <si>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</si>
  <si>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</si>
  <si>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</si>
  <si>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</si>
  <si>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</si>
  <si>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</si>
  <si>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</si>
  <si>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</si>
  <si>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</si>
  <si>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</si>
  <si>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</si>
  <si>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</si>
  <si>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</si>
  <si>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</si>
  <si>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</si>
  <si>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</si>
  <si>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</si>
  <si>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</si>
  <si>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</si>
  <si>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</si>
  <si>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</si>
  <si>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</si>
  <si>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</si>
  <si>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</si>
  <si>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</si>
  <si>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</si>
  <si>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</si>
  <si>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</si>
  <si>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</si>
  <si>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</si>
  <si>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</si>
  <si>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</si>
  <si>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</si>
  <si>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</si>
  <si>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</si>
  <si>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</si>
  <si>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</si>
  <si>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</si>
  <si>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</si>
  <si>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</si>
  <si>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</si>
  <si>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</si>
  <si>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</si>
  <si>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</si>
  <si>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</si>
  <si>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</si>
  <si>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</si>
  <si>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</si>
  <si>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</si>
  <si>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</si>
  <si>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</si>
  <si>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</si>
  <si>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</si>
  <si>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</si>
  <si>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</si>
  <si>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</si>
  <si>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</si>
  <si>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</si>
  <si>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</si>
  <si>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</si>
  <si>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</si>
  <si>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</si>
  <si>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</si>
  <si>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</si>
  <si>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</si>
  <si>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</si>
  <si>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</si>
  <si>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</si>
  <si>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</si>
  <si>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</si>
  <si>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</si>
  <si>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</si>
  <si>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</si>
  <si>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</si>
  <si>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</si>
  <si>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</si>
  <si>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</si>
  <si>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</si>
  <si>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</si>
  <si>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</si>
  <si>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</si>
  <si>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</si>
  <si>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</si>
  <si>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</si>
  <si>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</si>
  <si>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</si>
  <si>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</si>
  <si>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</si>
  <si>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</si>
  <si>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</si>
  <si>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</si>
  <si>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</si>
  <si>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</si>
  <si>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</si>
  <si>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</si>
  <si>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</si>
  <si>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</si>
  <si>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</si>
  <si>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</si>
  <si>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</si>
  <si>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</si>
  <si>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</si>
  <si>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</si>
  <si>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</si>
  <si>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</si>
  <si>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</si>
  <si>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</si>
  <si>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</si>
  <si>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</si>
  <si>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</si>
  <si>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</si>
  <si>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</si>
  <si>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</si>
  <si>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</si>
  <si>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</si>
  <si>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</si>
  <si>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</si>
  <si>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</si>
  <si>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</si>
  <si>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</si>
  <si>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</si>
  <si>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</si>
  <si>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</si>
  <si>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</si>
  <si>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</si>
  <si>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</si>
  <si>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</si>
  <si>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</si>
  <si>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</si>
  <si>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</si>
  <si>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</si>
  <si>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</si>
  <si>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</si>
  <si>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</si>
  <si>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</si>
  <si>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</si>
  <si>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</si>
  <si>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</si>
  <si>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</si>
  <si>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</si>
  <si>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</si>
  <si>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</si>
  <si>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</si>
  <si>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</si>
  <si>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</si>
  <si>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</si>
  <si>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</si>
  <si>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</si>
  <si>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</si>
  <si>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</si>
  <si>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</si>
  <si>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</si>
  <si>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</si>
  <si>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</si>
  <si>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</si>
  <si>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</si>
  <si>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</si>
  <si>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</si>
  <si>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</si>
  <si>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</si>
  <si>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</si>
  <si>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</si>
  <si>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</si>
  <si>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</si>
  <si>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</si>
  <si>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</si>
  <si>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</si>
  <si>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</si>
  <si>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</si>
  <si>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</si>
  <si>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</si>
  <si>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</si>
  <si>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</si>
  <si>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</si>
  <si>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</si>
  <si>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</si>
  <si>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</si>
  <si>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</si>
  <si>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</si>
  <si>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</si>
  <si>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</si>
  <si>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</si>
  <si>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</si>
  <si>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</si>
  <si>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</si>
  <si>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</si>
  <si>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</si>
  <si>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</si>
  <si>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</si>
  <si>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</si>
  <si>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</si>
  <si>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</si>
  <si>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</si>
  <si>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</si>
  <si>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</si>
  <si>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</si>
  <si>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</si>
  <si>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</si>
  <si>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</si>
  <si>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</si>
  <si>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</si>
  <si>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</si>
  <si>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</si>
  <si>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</si>
  <si>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</si>
  <si>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</si>
  <si>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</si>
  <si>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</si>
  <si>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</si>
  <si>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</si>
  <si>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</si>
  <si>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</si>
  <si>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</si>
  <si>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</si>
  <si>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</si>
  <si>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</si>
  <si>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</si>
  <si>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</si>
  <si>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</si>
  <si>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</si>
  <si>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</si>
  <si>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</si>
  <si>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</si>
  <si>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</si>
  <si>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</si>
  <si>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</si>
  <si>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</si>
  <si>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</si>
  <si>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</si>
  <si>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</si>
  <si>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</si>
  <si>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</si>
  <si>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</si>
  <si>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</si>
  <si>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</si>
  <si>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</si>
  <si>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</si>
  <si>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</si>
  <si>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</si>
  <si>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</si>
  <si>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</si>
  <si>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</si>
  <si>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</si>
  <si>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</si>
  <si>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</si>
  <si>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</si>
  <si>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</si>
  <si>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</si>
  <si>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</si>
  <si>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</si>
  <si>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</si>
  <si>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</si>
  <si>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</si>
  <si>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</si>
  <si>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</si>
  <si>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</si>
  <si>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</si>
  <si>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</si>
  <si>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</si>
  <si>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</si>
  <si>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</si>
  <si>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</si>
  <si>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</si>
  <si>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</si>
  <si>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</si>
  <si>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</si>
  <si>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</si>
  <si>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</si>
  <si>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</si>
  <si>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</si>
  <si>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</si>
  <si>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</si>
  <si>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</si>
  <si>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</si>
  <si>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</si>
  <si>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</si>
  <si>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</si>
  <si>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</si>
  <si>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</si>
  <si>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</si>
  <si>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</si>
  <si>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</si>
  <si>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</si>
  <si>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</si>
  <si>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</si>
  <si>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</si>
  <si>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</si>
  <si>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</si>
  <si>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</si>
  <si>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</si>
  <si>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</si>
  <si>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</si>
  <si>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</si>
  <si>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</si>
  <si>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</si>
  <si>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</si>
  <si>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</si>
  <si>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</si>
  <si>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</si>
  <si>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</si>
  <si>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</si>
  <si>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</si>
  <si>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</si>
  <si>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</si>
  <si>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</si>
  <si>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</si>
  <si>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</si>
  <si>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</si>
  <si>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</si>
  <si>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</si>
  <si>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</si>
  <si>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</si>
  <si>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</si>
  <si>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</si>
  <si>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</si>
  <si>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</si>
  <si>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</si>
  <si>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</si>
  <si>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</si>
  <si>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</si>
  <si>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</si>
  <si>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</si>
  <si>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</si>
  <si>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</si>
  <si>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</si>
  <si>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</si>
  <si>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</si>
  <si>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</si>
  <si>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</si>
  <si>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</si>
  <si>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</si>
  <si>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</si>
  <si>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</si>
  <si>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</si>
  <si>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</si>
  <si>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</si>
  <si>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</si>
  <si>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</si>
  <si>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</si>
  <si>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</si>
  <si>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</si>
  <si>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</si>
  <si>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</si>
  <si>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</si>
  <si>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</si>
  <si>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</si>
  <si>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</si>
  <si>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</si>
  <si>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</si>
  <si>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</si>
  <si>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</si>
  <si>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</si>
  <si>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</si>
  <si>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</si>
  <si>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</si>
  <si>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</si>
  <si>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</si>
  <si>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</si>
  <si>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</si>
  <si>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</si>
  <si>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</si>
  <si>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</si>
  <si>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</si>
  <si>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</si>
  <si>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</si>
  <si>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</si>
  <si>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</si>
  <si>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</si>
  <si>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</si>
  <si>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</si>
  <si>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</si>
  <si>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</si>
  <si>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</si>
  <si>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</si>
  <si>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</si>
  <si>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</si>
  <si>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</si>
  <si>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</si>
  <si>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</si>
  <si>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</si>
  <si>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</si>
  <si>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</si>
  <si>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</si>
  <si>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</si>
  <si>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</si>
  <si>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</si>
  <si>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</si>
  <si>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</si>
  <si>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</si>
  <si>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</si>
  <si>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</si>
  <si>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</si>
  <si>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</si>
  <si>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</si>
  <si>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</si>
  <si>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</si>
  <si>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</si>
  <si>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</si>
  <si>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</si>
  <si>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</si>
  <si>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</si>
  <si>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</si>
  <si>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</si>
  <si>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</si>
  <si>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</si>
  <si>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</si>
  <si>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</si>
  <si>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</si>
  <si>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</si>
  <si>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</si>
  <si>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</si>
  <si>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</si>
  <si>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</si>
  <si>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</si>
  <si>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</si>
  <si>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</si>
  <si>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</si>
  <si>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</si>
  <si>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</si>
  <si>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</si>
  <si>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</si>
  <si>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</si>
  <si>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</si>
  <si>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</si>
  <si>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</si>
  <si>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</si>
  <si>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</si>
  <si>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</si>
  <si>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</si>
  <si>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</si>
  <si>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</si>
  <si>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</si>
  <si>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</si>
  <si>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</si>
  <si>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</si>
  <si>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</si>
  <si>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</si>
  <si>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</si>
  <si>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</si>
  <si>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</si>
  <si>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</si>
  <si>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</si>
  <si>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</si>
  <si>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</si>
  <si>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</si>
  <si>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</si>
  <si>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</si>
  <si>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</si>
  <si>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</si>
  <si>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</si>
  <si>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</si>
  <si>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</si>
  <si>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</si>
  <si>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</si>
  <si>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</si>
  <si>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</si>
  <si>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</si>
  <si>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</si>
  <si>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</si>
  <si>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</si>
  <si>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</si>
  <si>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</si>
  <si>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</si>
  <si>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</si>
  <si>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</si>
  <si>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</si>
  <si>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</si>
  <si>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</si>
  <si>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</si>
  <si>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</si>
  <si>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</si>
  <si>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</si>
  <si>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</si>
  <si>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</si>
  <si>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</si>
  <si>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</si>
  <si>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</si>
  <si>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</si>
  <si>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</si>
  <si>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</si>
  <si>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</si>
  <si>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</si>
  <si>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</si>
  <si>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</si>
  <si>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</si>
  <si>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</si>
  <si>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</si>
  <si>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</si>
  <si>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</si>
  <si>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</si>
  <si>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</si>
  <si>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</si>
  <si>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</si>
  <si>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</si>
  <si>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</si>
  <si>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</si>
  <si>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</si>
  <si>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</si>
  <si>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</si>
  <si>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</si>
  <si>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</si>
  <si>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</si>
  <si>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</si>
  <si>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</si>
  <si>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</si>
  <si>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</si>
  <si>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</si>
  <si>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</si>
  <si>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</si>
  <si>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</si>
  <si>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</si>
  <si>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</si>
  <si>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</si>
  <si>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</si>
  <si>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</si>
  <si>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</si>
  <si>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</si>
  <si>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</si>
  <si>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</si>
  <si>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</si>
  <si>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</si>
  <si>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</si>
  <si>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</si>
  <si>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</si>
  <si>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</si>
  <si>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</si>
  <si>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</si>
  <si>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</si>
  <si>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</si>
  <si>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</si>
  <si>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</si>
  <si>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</si>
  <si>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</si>
  <si>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</si>
  <si>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</si>
  <si>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</si>
  <si>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</si>
  <si>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</si>
  <si>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</si>
  <si>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</si>
  <si>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</si>
  <si>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</si>
  <si>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</si>
  <si>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</si>
  <si>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</si>
  <si>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</si>
  <si>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</si>
  <si>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</si>
  <si>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</si>
  <si>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</si>
  <si>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</si>
  <si>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</si>
  <si>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</si>
  <si>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</si>
  <si>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</si>
  <si>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</si>
  <si>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</si>
  <si>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</si>
  <si>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</si>
  <si>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</si>
  <si>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</si>
  <si>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</si>
  <si>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</si>
  <si>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</si>
  <si>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</si>
  <si>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</si>
  <si>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</si>
  <si>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</si>
  <si>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</si>
  <si>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</si>
  <si>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</si>
  <si>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</si>
  <si>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</si>
  <si>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</si>
  <si>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</si>
  <si>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</si>
  <si>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</si>
  <si>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</si>
  <si>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</si>
  <si>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</si>
  <si>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</si>
  <si>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</si>
  <si>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</si>
  <si>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</si>
  <si>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</si>
  <si>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</si>
  <si>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</si>
  <si>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</si>
  <si>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</si>
  <si>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</si>
  <si>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</si>
  <si>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</si>
  <si>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</si>
  <si>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</si>
  <si>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</si>
  <si>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</si>
  <si>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</si>
  <si>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</si>
  <si>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</si>
  <si>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</si>
  <si>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</si>
  <si>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</si>
  <si>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</si>
  <si>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</si>
  <si>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</si>
  <si>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</si>
  <si>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</si>
  <si>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</si>
  <si>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</si>
  <si>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</si>
  <si>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</si>
  <si>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</si>
  <si>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</si>
  <si>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</si>
  <si>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</si>
  <si>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</si>
  <si>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</si>
  <si>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</si>
  <si>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</si>
  <si>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</si>
  <si>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</si>
  <si>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</si>
  <si>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</si>
  <si>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</si>
  <si>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</si>
  <si>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</si>
  <si>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</si>
  <si>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</si>
  <si>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</si>
  <si>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</si>
  <si>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</si>
  <si>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</si>
  <si>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</si>
  <si>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</si>
  <si>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</si>
  <si>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</si>
  <si>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</si>
  <si>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</si>
  <si>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</si>
  <si>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</si>
  <si>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</si>
  <si>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</si>
  <si>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</si>
  <si>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</si>
  <si>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</si>
  <si>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</si>
  <si>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</si>
  <si>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</si>
  <si>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</si>
  <si>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</si>
  <si>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</si>
  <si>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</si>
  <si>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</si>
  <si>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</si>
  <si>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</si>
  <si>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</si>
  <si>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</si>
  <si>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</si>
  <si>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</si>
  <si>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</si>
  <si>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</si>
  <si>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</si>
  <si>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</si>
  <si>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</si>
  <si>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</si>
  <si>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</si>
  <si>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</si>
  <si>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</si>
  <si>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</si>
  <si>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</si>
  <si>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</si>
  <si>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</si>
  <si>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</si>
  <si>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</si>
  <si>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</si>
  <si>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</si>
  <si>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</si>
  <si>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</si>
  <si>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</si>
  <si>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</si>
  <si>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</si>
  <si>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</si>
  <si>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</si>
  <si>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</si>
  <si>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</si>
  <si>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</si>
  <si>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</si>
  <si>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</si>
  <si>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</si>
  <si>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</si>
  <si>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</si>
  <si>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</si>
  <si>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</si>
  <si>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</si>
  <si>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</si>
  <si>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</si>
  <si>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</si>
  <si>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</si>
  <si>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</si>
  <si>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</si>
  <si>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</si>
  <si>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</si>
  <si>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</si>
  <si>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</si>
  <si>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</si>
  <si>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</si>
  <si>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</si>
  <si>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</si>
  <si>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</si>
  <si>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</si>
  <si>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</si>
  <si>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</si>
  <si>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</si>
  <si>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</si>
  <si>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</si>
  <si>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</si>
  <si>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</si>
  <si>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</si>
  <si>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</si>
  <si>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</si>
  <si>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</si>
  <si>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</si>
  <si>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</si>
  <si>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</si>
  <si>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</si>
  <si>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</si>
  <si>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</si>
  <si>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</si>
  <si>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</si>
  <si>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</si>
  <si>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</si>
  <si>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</si>
  <si>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</si>
  <si>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</si>
  <si>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</si>
  <si>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</si>
  <si>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</si>
  <si>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</si>
  <si>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</si>
  <si>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</si>
  <si>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</si>
  <si>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</si>
  <si>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</si>
  <si>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</si>
  <si>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</si>
  <si>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</si>
  <si>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</si>
  <si>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</si>
  <si>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</si>
  <si>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</si>
  <si>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</si>
  <si>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</si>
  <si>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</si>
  <si>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</si>
  <si>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</si>
  <si>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</si>
  <si>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</si>
  <si>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</si>
  <si>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</si>
  <si>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</si>
  <si>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</si>
  <si>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</si>
  <si>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</si>
  <si>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</si>
  <si>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</si>
  <si>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</si>
  <si>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</si>
  <si>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</si>
  <si>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</si>
  <si>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</si>
  <si>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</si>
  <si>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</si>
  <si>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</si>
  <si>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</si>
  <si>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</si>
  <si>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</si>
  <si>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</si>
  <si>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</si>
  <si>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</si>
  <si>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</si>
  <si>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</si>
  <si>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</si>
  <si>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</si>
  <si>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</si>
  <si>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</si>
  <si>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</si>
  <si>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</si>
  <si>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</si>
  <si>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</si>
  <si>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</si>
  <si>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</si>
  <si>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</si>
  <si>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</si>
  <si>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</si>
  <si>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</si>
  <si>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</si>
  <si>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</si>
  <si>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</si>
  <si>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</si>
  <si>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</si>
  <si>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</si>
  <si>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</si>
  <si>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</si>
  <si>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</si>
  <si>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</si>
  <si>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</si>
  <si>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</si>
  <si>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</si>
  <si>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</si>
  <si>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</si>
  <si>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</si>
  <si>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</si>
  <si>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</si>
  <si>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</si>
  <si>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</si>
  <si>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</si>
  <si>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</si>
  <si>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</si>
  <si>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</si>
  <si>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</si>
  <si>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</si>
  <si>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</si>
  <si>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</si>
  <si>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</si>
  <si>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</si>
  <si>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</si>
  <si>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</si>
  <si>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</si>
  <si>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</si>
  <si>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</si>
  <si>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</si>
  <si>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</si>
  <si>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</si>
  <si>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</si>
  <si>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</si>
  <si>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</si>
  <si>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</si>
  <si>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</si>
  <si>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</si>
  <si>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</si>
  <si>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</si>
  <si>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</si>
  <si>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</si>
  <si>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</si>
  <si>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</si>
  <si>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</si>
  <si>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</si>
  <si>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</si>
  <si>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</si>
  <si>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</si>
  <si>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</si>
  <si>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</si>
  <si>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</si>
  <si>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</si>
  <si>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</si>
  <si>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</si>
  <si>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</si>
  <si>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</si>
  <si>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</si>
  <si>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</si>
  <si>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</si>
  <si>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</si>
  <si>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</si>
  <si>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</si>
  <si>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</si>
  <si>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</si>
  <si>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</si>
  <si>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</si>
  <si>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</si>
  <si>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</si>
  <si>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</si>
  <si>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</si>
  <si>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</si>
  <si>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</si>
  <si>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</si>
  <si>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</si>
  <si>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</si>
  <si>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</si>
  <si>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</si>
  <si>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</si>
  <si>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</si>
  <si>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</si>
  <si>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</si>
  <si>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</si>
  <si>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</si>
  <si>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</si>
  <si>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</si>
  <si>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</si>
  <si>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</si>
  <si>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</si>
  <si>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</si>
  <si>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</si>
  <si>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</si>
  <si>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</si>
  <si>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</si>
  <si>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</si>
  <si>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</si>
  <si>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</si>
  <si>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</si>
  <si>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</si>
  <si>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</si>
  <si>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</si>
  <si>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</si>
  <si>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</si>
  <si>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</si>
  <si>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</si>
  <si>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</si>
  <si>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</si>
  <si>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</si>
  <si>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</si>
  <si>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</si>
  <si>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</si>
  <si>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</si>
  <si>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</si>
  <si>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</si>
  <si>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</si>
  <si>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</si>
  <si>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</si>
  <si>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</si>
  <si>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</si>
  <si>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</si>
  <si>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</si>
  <si>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</si>
  <si>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</si>
  <si>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</si>
  <si>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</si>
  <si>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</si>
  <si>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</si>
  <si>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</si>
  <si>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</si>
  <si>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</si>
  <si>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</si>
  <si>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</si>
  <si>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</si>
  <si>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</si>
  <si>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</si>
  <si>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</si>
  <si>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</si>
  <si>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</si>
  <si>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</si>
  <si>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</si>
  <si>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</si>
  <si>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</si>
  <si>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</si>
  <si>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</si>
  <si>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</si>
  <si>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</si>
  <si>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</si>
  <si>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</si>
  <si>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</si>
  <si>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</si>
  <si>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</si>
  <si>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</si>
  <si>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</si>
  <si>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</si>
  <si>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</si>
  <si>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</si>
  <si>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</si>
  <si>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</si>
  <si>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</si>
  <si>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</si>
  <si>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</si>
  <si>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</si>
  <si>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</si>
  <si>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</si>
  <si>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</si>
  <si>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</si>
  <si>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</si>
  <si>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</si>
  <si>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</si>
  <si>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</si>
  <si>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</si>
  <si>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</si>
  <si>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</si>
  <si>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</si>
  <si>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</si>
  <si>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</si>
  <si>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</si>
  <si>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</si>
  <si>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</si>
  <si>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</si>
  <si>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</si>
  <si>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</si>
  <si>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</si>
  <si>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</si>
  <si>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</si>
  <si>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</si>
  <si>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</si>
  <si>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</si>
  <si>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</si>
  <si>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</si>
  <si>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</si>
  <si>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</si>
  <si>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</si>
  <si>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</si>
  <si>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</si>
  <si>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</si>
  <si>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</si>
  <si>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</si>
  <si>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</si>
  <si>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</si>
  <si>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</si>
  <si>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</si>
  <si>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</si>
  <si>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</si>
  <si>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</si>
  <si>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</si>
  <si>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</si>
  <si>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</si>
  <si>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</si>
  <si>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</si>
  <si>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</si>
  <si>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</si>
  <si>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</si>
  <si>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</si>
  <si>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</si>
  <si>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</si>
  <si>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</si>
  <si>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</si>
  <si>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</si>
  <si>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</si>
  <si>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</si>
  <si>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</si>
  <si>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</si>
  <si>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</si>
  <si>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</si>
  <si>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</si>
  <si>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</si>
  <si>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</si>
  <si>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</si>
  <si>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</si>
  <si>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</si>
  <si>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</si>
  <si>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</si>
  <si>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</si>
  <si>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</si>
  <si>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</si>
  <si>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</si>
  <si>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</si>
  <si>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</si>
  <si>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</si>
  <si>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</si>
  <si>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</si>
  <si>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</si>
  <si>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</si>
  <si>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</si>
  <si>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</si>
  <si>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</si>
  <si>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</si>
  <si>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</si>
  <si>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</si>
  <si>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</si>
  <si>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</si>
  <si>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</si>
  <si>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</si>
  <si>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</si>
  <si>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</si>
  <si>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</si>
  <si>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</si>
  <si>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</si>
  <si>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</si>
  <si>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</si>
  <si>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</si>
  <si>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</si>
  <si>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</si>
  <si>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</si>
  <si>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</si>
  <si>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</si>
  <si>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</si>
  <si>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</si>
  <si>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</si>
  <si>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</si>
  <si>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</si>
  <si>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</si>
  <si>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</si>
  <si>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</si>
  <si>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</si>
  <si>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</si>
  <si>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</si>
  <si>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</si>
  <si>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</si>
  <si>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</si>
  <si>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</si>
  <si>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</si>
  <si>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</si>
  <si>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</si>
  <si>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</si>
  <si>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</si>
  <si>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</si>
  <si>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</si>
  <si>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</si>
  <si>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</si>
  <si>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</si>
  <si>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</si>
  <si>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</si>
  <si>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</si>
  <si>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</si>
  <si>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</si>
  <si>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</si>
  <si>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</si>
  <si>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</si>
  <si>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</si>
  <si>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</si>
  <si>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</si>
  <si>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</si>
  <si>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</si>
  <si>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</si>
  <si>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</si>
  <si>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</si>
  <si>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</si>
  <si>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</si>
  <si>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</si>
  <si>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</si>
  <si>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</si>
  <si>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</si>
  <si>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</si>
  <si>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</si>
  <si>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</si>
  <si>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</si>
  <si>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</si>
  <si>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</si>
  <si>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</si>
  <si>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</si>
  <si>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</si>
  <si>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</si>
  <si>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</si>
  <si>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</si>
  <si>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</si>
  <si>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</si>
  <si>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</si>
  <si>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</si>
  <si>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</si>
  <si>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</si>
  <si>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</si>
  <si>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</si>
  <si>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</si>
  <si>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</si>
  <si>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</si>
  <si>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</si>
  <si>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</si>
  <si>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</si>
  <si>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</si>
  <si>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</si>
  <si>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</si>
  <si>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</si>
  <si>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</si>
  <si>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</si>
  <si>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</si>
  <si>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</si>
  <si>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</si>
  <si>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</si>
  <si>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</si>
  <si>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</si>
  <si>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</si>
  <si>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</si>
  <si>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</si>
  <si>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</si>
  <si>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</si>
  <si>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</si>
  <si>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</si>
  <si>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</si>
  <si>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</si>
  <si>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</si>
  <si>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</si>
  <si>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</si>
  <si>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</si>
  <si>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</si>
  <si>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</si>
  <si>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</si>
  <si>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</si>
  <si>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</si>
  <si>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</si>
  <si>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</si>
  <si>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</si>
  <si>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</si>
  <si>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</si>
  <si>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</si>
  <si>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</si>
  <si>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</si>
  <si>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</si>
  <si>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</si>
  <si>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</si>
  <si>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</si>
  <si>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</si>
  <si>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</si>
  <si>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</si>
  <si>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</si>
  <si>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</si>
  <si>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</si>
  <si>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</si>
  <si>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</si>
  <si>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</si>
  <si>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</si>
  <si>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</si>
  <si>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</si>
  <si>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</si>
  <si>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</si>
  <si>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</si>
  <si>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</si>
  <si>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</si>
  <si>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</si>
  <si>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</si>
  <si>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</si>
  <si>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</si>
  <si>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</si>
  <si>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</si>
  <si>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</si>
  <si>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</si>
  <si>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</si>
  <si>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</si>
  <si>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</si>
  <si>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</si>
  <si>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</si>
  <si>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</si>
  <si>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</si>
  <si>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</si>
  <si>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</si>
  <si>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</si>
  <si>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</si>
  <si>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</si>
  <si>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</si>
  <si>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</si>
  <si>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</si>
  <si>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</si>
  <si>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</si>
  <si>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</si>
  <si>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</si>
  <si>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</si>
  <si>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</si>
  <si>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</si>
  <si>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</si>
  <si>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</si>
  <si>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</si>
  <si>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</si>
  <si>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</si>
  <si>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</si>
  <si>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</si>
  <si>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</si>
  <si>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</si>
  <si>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</si>
  <si>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</si>
  <si>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</si>
  <si>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</si>
  <si>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</si>
  <si>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</si>
  <si>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</si>
  <si>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</si>
  <si>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</si>
  <si>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</si>
  <si>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</si>
  <si>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</si>
  <si>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</si>
  <si>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</si>
  <si>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</si>
  <si>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</si>
  <si>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</si>
  <si>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</si>
  <si>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</si>
  <si>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</si>
  <si>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</si>
  <si>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</si>
  <si>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</si>
  <si>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</si>
  <si>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</si>
  <si>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</si>
  <si>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</si>
  <si>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</si>
  <si>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</si>
  <si>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</si>
  <si>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</si>
  <si>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</si>
  <si>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</si>
  <si>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</si>
  <si>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</si>
  <si>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</si>
  <si>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</si>
  <si>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</si>
  <si>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</si>
  <si>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</si>
  <si>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</si>
  <si>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</si>
  <si>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</si>
  <si>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</si>
  <si>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</si>
  <si>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</si>
  <si>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</si>
  <si>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</si>
  <si>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</si>
  <si>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</si>
  <si>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</si>
  <si>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</si>
  <si>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</si>
  <si>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</si>
  <si>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</si>
  <si>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</si>
  <si>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</si>
  <si>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</si>
  <si>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</si>
  <si>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</si>
  <si>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</si>
  <si>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</si>
  <si>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</si>
  <si>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</si>
  <si>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</si>
  <si>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</si>
  <si>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</si>
  <si>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</si>
  <si>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</si>
  <si>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</si>
  <si>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</si>
  <si>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</si>
  <si>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</si>
  <si>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</si>
  <si>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</si>
  <si>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</si>
  <si>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</si>
  <si>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</si>
  <si>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</si>
  <si>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</si>
  <si>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</si>
  <si>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</si>
  <si>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</si>
  <si>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</si>
  <si>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</si>
  <si>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</si>
  <si>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</si>
  <si>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</si>
  <si>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</si>
  <si>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</si>
  <si>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</si>
  <si>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</si>
  <si>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</si>
  <si>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</si>
  <si>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</si>
  <si>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</si>
  <si>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</si>
  <si>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</si>
  <si>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</si>
  <si>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</si>
  <si>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</si>
  <si>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</si>
  <si>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</si>
  <si>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</si>
  <si>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</si>
  <si>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</si>
  <si>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</si>
  <si>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</si>
  <si>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</si>
  <si>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</si>
  <si>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</si>
  <si>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</si>
  <si>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</si>
  <si>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</si>
  <si>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</si>
  <si>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</si>
  <si>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</si>
  <si>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</si>
  <si>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</si>
  <si>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</si>
  <si>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</si>
  <si>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</si>
  <si>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</si>
  <si>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</si>
  <si>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</si>
  <si>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</si>
  <si>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</si>
  <si>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</si>
  <si>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</si>
  <si>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</si>
  <si>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</si>
  <si>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</si>
  <si>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</si>
  <si>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</si>
  <si>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</si>
  <si>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</si>
  <si>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</si>
  <si>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</si>
  <si>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</si>
  <si>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</si>
  <si>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</si>
  <si>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</si>
  <si>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</si>
  <si>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</si>
  <si>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</si>
  <si>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</si>
  <si>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</si>
  <si>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</si>
  <si>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</si>
  <si>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</si>
  <si>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</si>
  <si>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</si>
  <si>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</si>
  <si>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</si>
  <si>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</si>
  <si>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</si>
  <si>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</si>
  <si>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</si>
  <si>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</si>
  <si>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</si>
  <si>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</si>
  <si>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</si>
  <si>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</si>
  <si>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</si>
  <si>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</si>
  <si>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</si>
  <si>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</si>
  <si>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</si>
  <si>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</si>
  <si>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</si>
  <si>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</si>
  <si>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</si>
  <si>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</si>
  <si>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</si>
  <si>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</si>
  <si>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</si>
  <si>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</si>
  <si>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</si>
  <si>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</si>
  <si>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</si>
  <si>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</si>
  <si>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</si>
  <si>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</si>
  <si>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</si>
  <si>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</si>
  <si>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</si>
  <si>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</si>
  <si>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</si>
  <si>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</si>
  <si>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</si>
  <si>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</si>
  <si>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</si>
  <si>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</si>
  <si>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</si>
  <si>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</si>
  <si>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</si>
  <si>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</si>
  <si>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</si>
  <si>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</si>
  <si>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</si>
  <si>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</si>
  <si>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</si>
  <si>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</si>
  <si>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</si>
  <si>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</si>
  <si>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</si>
  <si>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</si>
  <si>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</si>
  <si>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</si>
  <si>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</si>
  <si>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</si>
  <si>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</si>
  <si>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</si>
  <si>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</si>
  <si>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</si>
  <si>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</si>
  <si>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</si>
  <si>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</si>
  <si>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</si>
  <si>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</si>
  <si>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</si>
  <si>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</si>
  <si>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</si>
  <si>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</si>
  <si>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</si>
  <si>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</si>
  <si>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</si>
  <si>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</si>
  <si>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</si>
  <si>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</si>
  <si>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</si>
  <si>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</si>
  <si>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</si>
  <si>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</si>
  <si>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</si>
  <si>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</si>
  <si>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</si>
  <si>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</si>
  <si>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</si>
  <si>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</si>
  <si>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</si>
  <si>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</si>
  <si>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</si>
  <si>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</si>
  <si>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</si>
  <si>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</si>
  <si>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</si>
  <si>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</si>
  <si>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</si>
  <si>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</si>
  <si>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</si>
  <si>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</si>
  <si>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</si>
  <si>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</si>
  <si>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</si>
  <si>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</si>
  <si>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</si>
  <si>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</si>
  <si>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</si>
  <si>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</si>
  <si>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</si>
  <si>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</si>
  <si>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</si>
  <si>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</si>
  <si>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</si>
  <si>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</si>
  <si>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</si>
  <si>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</si>
  <si>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</si>
  <si>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</si>
  <si>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</si>
  <si>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</si>
  <si>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</si>
  <si>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</si>
  <si>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</si>
  <si>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</si>
  <si>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</si>
  <si>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</si>
  <si>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</si>
  <si>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</si>
  <si>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</si>
  <si>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</si>
  <si>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</si>
  <si>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</si>
  <si>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</si>
  <si>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</si>
  <si>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</si>
  <si>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</si>
  <si>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</si>
  <si>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</si>
  <si>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</si>
  <si>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</si>
  <si>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</si>
  <si>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</si>
  <si>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</si>
  <si>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</si>
  <si>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</si>
  <si>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</si>
  <si>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</si>
  <si>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</si>
  <si>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</si>
  <si>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</si>
  <si>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</si>
  <si>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</si>
  <si>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</si>
  <si>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</si>
  <si>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</si>
  <si>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</si>
  <si>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</si>
  <si>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</si>
  <si>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</si>
  <si>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</si>
  <si>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</si>
  <si>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</si>
  <si>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</si>
  <si>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</si>
  <si>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</si>
  <si>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</si>
  <si>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</si>
  <si>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</si>
  <si>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</si>
  <si>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</si>
  <si>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</si>
  <si>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</si>
  <si>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</si>
  <si>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</si>
  <si>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</si>
  <si>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</si>
  <si>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</si>
  <si>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</si>
  <si>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</si>
  <si>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</si>
  <si>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</si>
  <si>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</si>
  <si>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</si>
  <si>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</si>
  <si>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</si>
  <si>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</si>
  <si>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</si>
  <si>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</si>
  <si>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</si>
  <si>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</si>
  <si>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</si>
  <si>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</si>
  <si>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</si>
  <si>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</si>
  <si>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</si>
  <si>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</si>
  <si>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</si>
  <si>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</si>
  <si>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</si>
  <si>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</si>
  <si>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</si>
  <si>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</si>
  <si>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</si>
  <si>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</si>
  <si>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</si>
  <si>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</si>
  <si>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</si>
  <si>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</si>
  <si>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</si>
  <si>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</si>
  <si>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</si>
  <si>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</si>
  <si>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</si>
  <si>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</si>
  <si>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</si>
  <si>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</si>
  <si>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</si>
  <si>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</si>
  <si>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</si>
  <si>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</si>
  <si>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</si>
  <si>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</si>
  <si>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</si>
  <si>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</si>
  <si>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</si>
  <si>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</si>
  <si>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</si>
  <si>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</si>
  <si>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</si>
  <si>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</si>
  <si>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</si>
  <si>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</si>
  <si>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</si>
  <si>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</si>
  <si>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</si>
  <si>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</si>
  <si>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</si>
  <si>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</si>
  <si>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</si>
  <si>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</si>
  <si>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</si>
  <si>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</si>
  <si>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</si>
  <si>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</si>
  <si>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</si>
  <si>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</si>
  <si>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</si>
  <si>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</si>
  <si>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</si>
  <si>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</si>
  <si>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</si>
  <si>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</si>
  <si>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</si>
  <si>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</si>
  <si>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</si>
  <si>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</si>
  <si>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</si>
  <si>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</si>
  <si>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</si>
  <si>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</si>
  <si>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</si>
  <si>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</si>
  <si>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</si>
  <si>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</si>
  <si>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</si>
  <si>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</si>
  <si>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</si>
  <si>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</si>
  <si>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</si>
  <si>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</si>
  <si>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</si>
  <si>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</si>
  <si>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</si>
  <si>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</si>
  <si>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</si>
  <si>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</si>
  <si>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</si>
  <si>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</si>
  <si>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</si>
  <si>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</si>
  <si>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</si>
  <si>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</si>
  <si>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</si>
  <si>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</si>
  <si>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</si>
  <si>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</si>
  <si>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</si>
  <si>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</si>
  <si>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</si>
  <si>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</si>
  <si>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</si>
  <si>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</si>
  <si>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</si>
  <si>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</si>
  <si>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</si>
  <si>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</si>
  <si>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</si>
  <si>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</si>
  <si>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</si>
  <si>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</si>
  <si>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</si>
  <si>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</si>
  <si>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</si>
  <si>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</si>
  <si>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</si>
  <si>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</si>
  <si>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</si>
  <si>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</si>
  <si>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</si>
  <si>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</si>
  <si>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</si>
  <si>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</si>
  <si>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</si>
  <si>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</si>
  <si>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</si>
  <si>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</si>
  <si>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</si>
  <si>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</si>
  <si>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</si>
  <si>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</si>
  <si>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</si>
  <si>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</si>
  <si>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</si>
  <si>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</si>
  <si>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</si>
  <si>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</si>
  <si>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</si>
  <si>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</si>
  <si>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</si>
  <si>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</si>
  <si>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</si>
  <si>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</si>
  <si>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</si>
  <si>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</si>
  <si>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</si>
  <si>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</si>
  <si>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</si>
  <si>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</si>
  <si>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</si>
  <si>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</si>
  <si>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</si>
  <si>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</si>
  <si>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</si>
  <si>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</si>
  <si>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</si>
  <si>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</si>
  <si>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</si>
  <si>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</si>
  <si>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</si>
  <si>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</si>
  <si>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</si>
  <si>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</si>
  <si>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</si>
  <si>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</si>
  <si>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</si>
  <si>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</si>
  <si>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</si>
  <si>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</si>
  <si>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</si>
  <si>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</si>
  <si>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</si>
  <si>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</si>
  <si>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</si>
  <si>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</si>
  <si>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</si>
  <si>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</si>
  <si>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</si>
  <si>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</si>
  <si>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</si>
  <si>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</si>
  <si>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</si>
  <si>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</si>
  <si>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</si>
  <si>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</si>
  <si>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</si>
  <si>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</si>
  <si>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</si>
  <si>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</si>
  <si>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</si>
  <si>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</si>
  <si>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</si>
  <si>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</si>
  <si>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</si>
  <si>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</si>
  <si>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</si>
  <si>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</si>
  <si>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</si>
  <si>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</si>
  <si>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</si>
  <si>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</si>
  <si>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</si>
  <si>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</si>
  <si>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</si>
  <si>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</si>
  <si>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</si>
  <si>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</si>
  <si>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</si>
  <si>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</si>
  <si>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</si>
  <si>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</si>
  <si>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</si>
  <si>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</si>
  <si>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</si>
  <si>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</si>
  <si>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</si>
  <si>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</si>
  <si>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</si>
  <si>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</si>
  <si>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</si>
  <si>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</si>
  <si>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</si>
  <si>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</si>
  <si>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</si>
  <si>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</si>
  <si>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</si>
  <si>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</si>
  <si>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</si>
  <si>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</si>
  <si>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</si>
  <si>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</si>
  <si>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</si>
  <si>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</si>
  <si>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</si>
  <si>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</si>
  <si>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</si>
  <si>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</si>
  <si>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</si>
  <si>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</si>
  <si>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</si>
  <si>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</si>
  <si>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</si>
  <si>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</si>
  <si>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</si>
  <si>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</si>
  <si>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</si>
  <si>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</si>
  <si>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</si>
  <si>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</si>
  <si>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</si>
  <si>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</si>
  <si>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</si>
  <si>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</si>
  <si>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</si>
  <si>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</si>
  <si>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</si>
  <si>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</si>
  <si>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</si>
  <si>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</si>
  <si>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</si>
  <si>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</si>
  <si>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</si>
  <si>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</si>
  <si>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</si>
  <si>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</si>
  <si>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</si>
  <si>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</si>
  <si>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</si>
  <si>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</si>
  <si>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</si>
  <si>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</si>
  <si>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</si>
  <si>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</si>
  <si>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</si>
  <si>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</si>
  <si>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</si>
  <si>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</si>
  <si>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</si>
  <si>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</si>
  <si>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</si>
  <si>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</si>
  <si>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</si>
  <si>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</si>
  <si>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</si>
  <si>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</si>
  <si>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</si>
  <si>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</si>
  <si>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</si>
  <si>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</si>
  <si>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</si>
  <si>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</si>
  <si>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</si>
  <si>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</si>
  <si>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</si>
  <si>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</si>
  <si>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</si>
  <si>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</si>
  <si>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</si>
  <si>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</si>
  <si>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</si>
  <si>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</si>
  <si>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</si>
  <si>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</si>
  <si>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</si>
  <si>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</si>
  <si>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</si>
  <si>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</si>
  <si>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</si>
  <si>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</si>
  <si>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</si>
  <si>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</si>
  <si>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</si>
  <si>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</si>
  <si>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</si>
  <si>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</si>
  <si>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</si>
  <si>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</si>
  <si>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</si>
  <si>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</si>
  <si>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</si>
  <si>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</si>
  <si>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</si>
  <si>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</si>
  <si>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</si>
  <si>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</si>
  <si>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</si>
  <si>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</si>
  <si>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</si>
  <si>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</si>
  <si>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</si>
  <si>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</si>
  <si>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</si>
  <si>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</si>
  <si>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</si>
  <si>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</si>
  <si>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</si>
  <si>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</si>
  <si>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</si>
  <si>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</si>
  <si>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</si>
  <si>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</si>
  <si>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</si>
  <si>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</si>
  <si>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</si>
  <si>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</si>
  <si>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</si>
  <si>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</si>
  <si>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</si>
  <si>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</si>
  <si>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</si>
  <si>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</si>
  <si>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</si>
  <si>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</si>
  <si>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</si>
  <si>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</si>
  <si>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</si>
  <si>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</si>
  <si>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</si>
  <si>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</si>
  <si>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</si>
  <si>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</si>
  <si>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</si>
  <si>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</si>
  <si>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</si>
  <si>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</si>
  <si>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</si>
  <si>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</si>
  <si>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</si>
  <si>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</si>
  <si>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</si>
  <si>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</si>
  <si>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</si>
  <si>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</si>
  <si>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</si>
  <si>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</si>
  <si>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</si>
  <si>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</si>
  <si>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</si>
  <si>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</si>
  <si>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</si>
  <si>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</si>
  <si>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</si>
  <si>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</si>
  <si>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</si>
  <si>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</si>
  <si>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</si>
  <si>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</si>
  <si>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</si>
  <si>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</si>
  <si>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</si>
  <si>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</si>
  <si>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</si>
  <si>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</si>
  <si>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</si>
  <si>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</si>
  <si>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</si>
  <si>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</si>
  <si>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</si>
  <si>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</si>
  <si>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</si>
  <si>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</si>
  <si>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</si>
  <si>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</si>
  <si>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</si>
  <si>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</si>
  <si>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</si>
  <si>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</si>
  <si>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</si>
  <si>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</si>
  <si>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</si>
  <si>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</si>
  <si>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</si>
  <si>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</si>
  <si>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</si>
  <si>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</si>
  <si>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</si>
  <si>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</si>
  <si>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</si>
  <si>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</si>
  <si>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</si>
  <si>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</si>
  <si>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</si>
  <si>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</si>
  <si>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</si>
  <si>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</si>
  <si>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</si>
  <si>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</si>
  <si>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</si>
  <si>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</si>
  <si>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</si>
  <si>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</si>
  <si>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</si>
  <si>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</si>
  <si>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</si>
  <si>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</si>
  <si>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</si>
  <si>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</si>
  <si>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</si>
  <si>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</si>
  <si>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</si>
  <si>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</si>
  <si>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</si>
  <si>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</si>
  <si>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</si>
  <si>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</si>
  <si>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</si>
  <si>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</si>
  <si>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</si>
  <si>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</si>
  <si>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</si>
  <si>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</si>
  <si>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</si>
  <si>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</si>
  <si>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</si>
  <si>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</si>
  <si>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</si>
  <si>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</si>
  <si>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</si>
  <si>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</si>
  <si>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</si>
  <si>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</si>
  <si>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</si>
  <si>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</si>
  <si>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</si>
  <si>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</si>
  <si>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</si>
  <si>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</si>
  <si>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</si>
  <si>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</si>
  <si>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</si>
  <si>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</si>
  <si>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</si>
  <si>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</si>
  <si>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</si>
  <si>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</si>
  <si>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</si>
  <si>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</si>
  <si>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</si>
  <si>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</si>
  <si>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</si>
  <si>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</si>
  <si>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</si>
  <si>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</si>
  <si>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</si>
  <si>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</si>
  <si>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</si>
  <si>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</si>
  <si>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</si>
  <si>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</si>
  <si>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</si>
  <si>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</si>
  <si>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</si>
  <si>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</si>
  <si>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</si>
  <si>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</si>
  <si>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</si>
  <si>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</si>
  <si>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</si>
  <si>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</si>
  <si>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</si>
  <si>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</si>
  <si>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</si>
  <si>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</si>
  <si>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</si>
  <si>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</si>
  <si>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</si>
  <si>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</si>
  <si>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</si>
  <si>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</si>
  <si>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</si>
  <si>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</si>
  <si>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</si>
  <si>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</si>
  <si>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</si>
  <si>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</si>
  <si>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</si>
  <si>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</si>
  <si>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</si>
  <si>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</si>
  <si>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</si>
  <si>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</si>
  <si>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</si>
  <si>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</si>
  <si>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</si>
  <si>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</si>
  <si>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</si>
  <si>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</si>
  <si>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</si>
  <si>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</si>
  <si>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</si>
  <si>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</si>
  <si>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</si>
  <si>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</si>
  <si>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</si>
  <si>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</si>
  <si>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</si>
  <si>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</si>
  <si>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</si>
  <si>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</si>
  <si>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</si>
  <si>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</si>
  <si>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</si>
  <si>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</si>
  <si>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</si>
  <si>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</si>
  <si>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</si>
  <si>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</si>
  <si>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</si>
  <si>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</si>
  <si>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</si>
  <si>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</si>
  <si>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</si>
  <si>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</si>
  <si>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</si>
  <si>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</si>
  <si>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</si>
  <si>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</si>
  <si>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</si>
  <si>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</si>
  <si>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</si>
  <si>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</si>
  <si>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</si>
  <si>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</si>
  <si>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</si>
  <si>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</si>
  <si>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</si>
  <si>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</si>
  <si>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</si>
  <si>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</si>
  <si>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</si>
  <si>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</si>
  <si>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</si>
  <si>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</si>
  <si>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</si>
  <si>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</si>
  <si>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</si>
  <si>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</si>
  <si>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</si>
  <si>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</si>
  <si>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</si>
  <si>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</si>
  <si>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</si>
  <si>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</si>
  <si>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</si>
  <si>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</si>
  <si>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</si>
  <si>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</si>
  <si>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</si>
  <si>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</si>
  <si>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</si>
  <si>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</si>
  <si>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</si>
  <si>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</si>
  <si>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</si>
  <si>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</si>
  <si>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</si>
  <si>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</si>
  <si>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</si>
  <si>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</si>
  <si>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</si>
  <si>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</si>
  <si>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</si>
  <si>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</si>
  <si>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</si>
  <si>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</si>
  <si>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</si>
  <si>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</si>
  <si>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</si>
  <si>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</si>
  <si>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</si>
  <si>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</si>
  <si>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</si>
  <si>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</si>
  <si>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</si>
  <si>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</si>
  <si>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</si>
  <si>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</si>
  <si>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</si>
  <si>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</si>
  <si>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</si>
  <si>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</si>
  <si>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</si>
  <si>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</si>
  <si>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</si>
  <si>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</si>
  <si>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</si>
  <si>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</si>
  <si>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</si>
  <si>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</si>
  <si>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</si>
  <si>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</si>
  <si>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</si>
  <si>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</si>
  <si>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</si>
  <si>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</si>
  <si>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</si>
  <si>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</si>
  <si>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</si>
  <si>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</si>
  <si>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</si>
  <si>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</si>
  <si>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</si>
  <si>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</si>
  <si>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</si>
  <si>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</si>
  <si>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</si>
  <si>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</si>
  <si>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</si>
  <si>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</si>
  <si>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</si>
  <si>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</si>
  <si>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</si>
  <si>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</si>
  <si>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</si>
  <si>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</si>
  <si>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</si>
  <si>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</si>
  <si>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</si>
  <si>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</si>
  <si>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</si>
  <si>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</si>
  <si>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</si>
  <si>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</si>
  <si>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</si>
  <si>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</si>
  <si>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</si>
  <si>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</si>
  <si>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</si>
  <si>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</si>
  <si>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</si>
  <si>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</si>
  <si>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</si>
  <si>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</si>
  <si>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</si>
  <si>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</si>
  <si>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</si>
  <si>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</si>
  <si>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</si>
  <si>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</si>
  <si>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</si>
  <si>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</si>
  <si>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</si>
  <si>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</si>
  <si>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</si>
  <si>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</si>
  <si>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</si>
  <si>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</si>
  <si>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</si>
  <si>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</si>
  <si>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</si>
  <si>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</si>
  <si>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</si>
  <si>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</si>
  <si>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</si>
  <si>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</si>
  <si>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</si>
  <si>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</si>
  <si>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</si>
  <si>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</si>
  <si>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</si>
  <si>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</si>
  <si>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</si>
  <si>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</si>
  <si>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</si>
  <si>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</si>
  <si>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</si>
  <si>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</si>
  <si>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</si>
  <si>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</si>
  <si>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</si>
  <si>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</si>
  <si>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</si>
  <si>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</si>
  <si>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</si>
  <si>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</si>
  <si>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</si>
  <si>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</si>
  <si>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</si>
  <si>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</si>
  <si>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</si>
  <si>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</si>
  <si>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</si>
  <si>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</si>
  <si>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</si>
  <si>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</si>
  <si>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</si>
  <si>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</si>
  <si>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</si>
  <si>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</si>
  <si>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</si>
  <si>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</si>
  <si>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</si>
  <si>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</si>
  <si>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</si>
  <si>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</si>
  <si>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</si>
  <si>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</si>
  <si>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</si>
  <si>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</si>
  <si>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</si>
  <si>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</si>
  <si>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</si>
  <si>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</si>
  <si>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</si>
  <si>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</si>
  <si>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</si>
  <si>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</si>
  <si>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</si>
  <si>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</si>
  <si>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</si>
  <si>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</si>
  <si>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</si>
  <si>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</si>
  <si>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</si>
  <si>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</si>
  <si>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</si>
  <si>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</si>
  <si>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</si>
  <si>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</si>
  <si>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</si>
  <si>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</si>
  <si>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</si>
  <si>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</si>
  <si>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</si>
  <si>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</si>
  <si>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</si>
  <si>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</si>
  <si>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</si>
  <si>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</si>
  <si>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</si>
  <si>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</si>
  <si>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</si>
  <si>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</si>
  <si>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</si>
  <si>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</si>
  <si>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</si>
  <si>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</si>
  <si>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</si>
  <si>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</si>
  <si>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</si>
  <si>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</si>
  <si>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</si>
  <si>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</si>
  <si>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</si>
  <si>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</si>
  <si>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</si>
  <si>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</si>
  <si>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</si>
  <si>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</si>
  <si>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</si>
  <si>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</si>
  <si>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</si>
  <si>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</si>
  <si>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</si>
  <si>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</si>
  <si>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</si>
  <si>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</si>
  <si>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</si>
  <si>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</si>
  <si>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</si>
  <si>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</si>
  <si>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</si>
  <si>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</si>
  <si>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</si>
  <si>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</si>
  <si>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</si>
  <si>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</si>
  <si>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</si>
  <si>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</si>
  <si>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</si>
  <si>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</si>
  <si>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</si>
  <si>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</si>
  <si>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</si>
  <si>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</si>
  <si>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</si>
  <si>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</si>
  <si>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</si>
  <si>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</si>
  <si>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</si>
  <si>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</si>
  <si>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</si>
  <si>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</si>
  <si>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</si>
  <si>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</si>
  <si>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</si>
  <si>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</si>
  <si>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</si>
  <si>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</si>
  <si>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</si>
  <si>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</si>
  <si>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</si>
  <si>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</si>
  <si>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</si>
  <si>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</si>
  <si>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</si>
  <si>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</si>
  <si>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</si>
  <si>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</si>
  <si>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</si>
  <si>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</si>
  <si>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</si>
  <si>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</si>
  <si>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</si>
  <si>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</si>
  <si>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</si>
  <si>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</si>
  <si>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</si>
  <si>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</si>
  <si>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</si>
  <si>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</si>
  <si>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</si>
  <si>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</si>
  <si>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</si>
  <si>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</si>
  <si>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</si>
  <si>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</si>
  <si>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</si>
  <si>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</si>
  <si>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</si>
  <si>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</si>
  <si>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</si>
  <si>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</si>
  <si>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</si>
  <si>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</si>
  <si>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</si>
  <si>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</si>
  <si>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</si>
  <si>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</si>
  <si>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</si>
  <si>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</si>
  <si>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</si>
  <si>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</si>
  <si>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</si>
  <si>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</si>
  <si>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</si>
  <si>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</si>
  <si>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</si>
  <si>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</si>
  <si>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</si>
  <si>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</si>
  <si>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</si>
  <si>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</si>
  <si>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</si>
  <si>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</si>
  <si>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</si>
  <si>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</si>
  <si>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</si>
  <si>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</si>
  <si>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</si>
  <si>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</si>
  <si>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</si>
  <si>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</si>
  <si>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</si>
  <si>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</si>
  <si>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</si>
  <si>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</si>
  <si>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</si>
  <si>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</si>
  <si>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</si>
  <si>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</si>
  <si>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</si>
  <si>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</si>
  <si>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</si>
  <si>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</si>
  <si>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</si>
  <si>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</si>
  <si>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</si>
  <si>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</si>
  <si>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</si>
  <si>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</si>
  <si>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</si>
  <si>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</si>
  <si>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</si>
  <si>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</si>
  <si>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</si>
  <si>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</si>
  <si>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</si>
  <si>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</si>
  <si>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</si>
  <si>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</si>
  <si>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</si>
  <si>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</si>
  <si>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</si>
  <si>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</si>
  <si>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</si>
  <si>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</si>
  <si>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</si>
  <si>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</si>
  <si>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</si>
  <si>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</si>
  <si>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</si>
  <si>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</si>
  <si>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</si>
  <si>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</si>
  <si>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</si>
  <si>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</si>
  <si>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</si>
  <si>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</si>
  <si>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</si>
  <si>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</si>
  <si>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</si>
  <si>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</si>
  <si>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</si>
  <si>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</si>
  <si>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</si>
  <si>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</si>
  <si>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</si>
  <si>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</si>
  <si>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</si>
  <si>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</si>
  <si>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</si>
  <si>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</si>
  <si>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</si>
  <si>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</si>
  <si>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</si>
  <si>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</si>
  <si>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</si>
  <si>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</si>
  <si>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</si>
  <si>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</si>
  <si>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</si>
  <si>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</si>
  <si>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</si>
  <si>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</si>
  <si>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</si>
  <si>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</si>
  <si>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</si>
  <si>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</si>
  <si>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</si>
  <si>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</si>
  <si>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</si>
  <si>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</si>
  <si>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</si>
  <si>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</si>
  <si>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</si>
  <si>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</si>
  <si>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</si>
  <si>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</si>
  <si>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</si>
  <si>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</si>
  <si>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</si>
  <si>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</si>
  <si>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</si>
  <si>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</si>
  <si>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</si>
  <si>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</si>
  <si>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</si>
  <si>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</si>
  <si>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</si>
  <si>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</si>
  <si>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</si>
  <si>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</si>
  <si>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</si>
  <si>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</si>
  <si>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</si>
  <si>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</si>
  <si>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</si>
  <si>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</si>
  <si>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</si>
  <si>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</si>
  <si>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</si>
  <si>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</si>
  <si>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</si>
  <si>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</si>
  <si>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</si>
  <si>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</si>
  <si>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</si>
  <si>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</si>
  <si>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</si>
  <si>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</si>
  <si>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</si>
  <si>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</si>
  <si>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</si>
  <si>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</si>
  <si>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</si>
  <si>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</si>
  <si>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</si>
  <si>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</si>
  <si>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</si>
  <si>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</si>
  <si>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</si>
  <si>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</si>
  <si>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</si>
  <si>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</si>
  <si>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</si>
  <si>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</si>
  <si>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</si>
  <si>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</si>
  <si>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</si>
  <si>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</si>
  <si>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</si>
  <si>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</si>
  <si>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</si>
  <si>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</si>
  <si>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</si>
  <si>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</si>
  <si>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</si>
  <si>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</si>
  <si>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</si>
  <si>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</si>
  <si>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</si>
  <si>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</si>
  <si>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</si>
  <si>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</si>
  <si>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</si>
  <si>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</si>
  <si>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</si>
  <si>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</si>
  <si>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</si>
  <si>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</si>
  <si>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</si>
  <si>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</si>
  <si>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</si>
  <si>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</si>
  <si>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</si>
  <si>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</si>
  <si>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</si>
  <si>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</si>
  <si>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</si>
  <si>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</si>
  <si>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</si>
  <si>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</si>
  <si>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</si>
  <si>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</si>
  <si>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</si>
  <si>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</si>
  <si>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</si>
  <si>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</si>
  <si>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</si>
  <si>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</si>
  <si>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</si>
  <si>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</si>
  <si>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</si>
  <si>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</si>
  <si>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</si>
  <si>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</si>
  <si>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</si>
  <si>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</si>
  <si>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</si>
  <si>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</si>
  <si>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</si>
  <si>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</si>
  <si>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</si>
  <si>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</si>
  <si>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</si>
  <si>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</si>
  <si>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</si>
  <si>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</si>
  <si>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</si>
  <si>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</si>
  <si>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</si>
  <si>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</si>
  <si>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</si>
  <si>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</si>
  <si>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</si>
  <si>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</si>
  <si>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</si>
  <si>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</si>
  <si>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</si>
  <si>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</si>
  <si>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</si>
  <si>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</si>
  <si>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</si>
  <si>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</si>
  <si>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</si>
  <si>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</si>
  <si>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</si>
  <si>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</si>
  <si>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</si>
  <si>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</si>
  <si>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</si>
  <si>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</si>
  <si>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</si>
  <si>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</si>
  <si>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</si>
  <si>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</si>
  <si>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</si>
  <si>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</si>
  <si>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</si>
  <si>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</si>
  <si>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</si>
  <si>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</si>
  <si>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</si>
  <si>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</si>
  <si>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</si>
  <si>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</si>
  <si>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</si>
  <si>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</si>
  <si>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</si>
  <si>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</si>
  <si>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</si>
  <si>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</si>
  <si>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</si>
  <si>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</si>
  <si>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</si>
  <si>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</si>
  <si>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</si>
  <si>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</si>
  <si>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</si>
  <si>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</si>
  <si>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</si>
  <si>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</si>
  <si>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</si>
  <si>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</si>
  <si>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</si>
  <si>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</si>
  <si>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</si>
  <si>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</si>
  <si>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</si>
  <si>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</si>
  <si>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</si>
  <si>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</si>
  <si>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</si>
  <si>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</si>
  <si>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</si>
  <si>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</si>
  <si>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</si>
  <si>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</si>
  <si>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</si>
  <si>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</si>
  <si>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</si>
  <si>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</si>
  <si>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</si>
  <si>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</si>
  <si>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</si>
  <si>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</si>
  <si>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</si>
  <si>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</si>
  <si>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</si>
  <si>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</si>
  <si>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</si>
  <si>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</si>
  <si>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</si>
  <si>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</si>
  <si>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</si>
  <si>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</si>
  <si>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</si>
  <si>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</si>
  <si>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</si>
  <si>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</si>
  <si>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</si>
  <si>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</si>
  <si>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</si>
  <si>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</si>
  <si>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</si>
  <si>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</si>
  <si>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</si>
  <si>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</si>
  <si>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</si>
  <si>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</si>
  <si>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</si>
  <si>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</si>
  <si>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</si>
  <si>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</si>
  <si>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</si>
  <si>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</si>
  <si>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</si>
  <si>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</si>
  <si>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</si>
  <si>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</si>
  <si>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</si>
  <si>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</si>
  <si>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</si>
  <si>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</si>
  <si>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</si>
  <si>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</si>
  <si>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</si>
  <si>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</si>
  <si>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</si>
  <si>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</si>
  <si>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</si>
  <si>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</si>
  <si>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</si>
  <si>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</si>
  <si>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</si>
  <si>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</si>
  <si>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</si>
  <si>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</si>
  <si>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</si>
  <si>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</si>
  <si>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</si>
  <si>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</si>
  <si>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</si>
  <si>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</si>
  <si>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</si>
  <si>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</si>
  <si>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</si>
  <si>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</si>
  <si>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</si>
  <si>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</si>
  <si>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</si>
  <si>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</si>
  <si>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</si>
  <si>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</si>
  <si>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</si>
  <si>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</si>
  <si>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</si>
  <si>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</si>
  <si>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</si>
  <si>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</si>
  <si>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</si>
  <si>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</si>
  <si>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</si>
  <si>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</si>
  <si>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</si>
  <si>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</si>
  <si>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</si>
  <si>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</si>
  <si>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</si>
  <si>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</si>
  <si>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</si>
  <si>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</si>
  <si>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</si>
  <si>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</si>
  <si>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</si>
  <si>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</si>
  <si>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</si>
  <si>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</si>
  <si>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</si>
  <si>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</si>
  <si>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</si>
  <si>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</si>
  <si>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</si>
  <si>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</si>
  <si>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</si>
  <si>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</si>
  <si>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</si>
  <si>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</si>
  <si>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</si>
  <si>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</si>
  <si>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</si>
  <si>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</si>
  <si>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</si>
  <si>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</si>
  <si>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</si>
  <si>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</si>
  <si>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</si>
  <si>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</si>
  <si>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</si>
  <si>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</si>
  <si>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</si>
  <si>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</si>
  <si>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</si>
  <si>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</si>
  <si>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</si>
  <si>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</si>
  <si>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</si>
  <si>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</si>
  <si>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</si>
  <si>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</si>
  <si>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</si>
  <si>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</si>
  <si>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</si>
  <si>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</si>
  <si>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</si>
  <si>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</si>
  <si>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</si>
  <si>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</si>
  <si>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</si>
  <si>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</si>
  <si>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</si>
  <si>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</si>
  <si>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</si>
  <si>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</si>
  <si>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</si>
  <si>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</si>
  <si>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</si>
  <si>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</si>
  <si>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</si>
  <si>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</si>
  <si>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</si>
  <si>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</si>
  <si>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</si>
  <si>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</si>
  <si>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</si>
  <si>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</si>
  <si>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</si>
  <si>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</si>
  <si>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</si>
  <si>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</si>
  <si>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</si>
  <si>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</si>
  <si>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</si>
  <si>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</si>
  <si>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</si>
  <si>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</si>
  <si>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</si>
  <si>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</si>
  <si>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</si>
  <si>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</si>
  <si>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</si>
  <si>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</si>
  <si>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</si>
  <si>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</si>
  <si>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</si>
  <si>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</si>
  <si>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</si>
  <si>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</si>
  <si>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</si>
  <si>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</si>
  <si>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</si>
  <si>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</si>
  <si>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</si>
  <si>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</si>
  <si>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</si>
  <si>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</si>
  <si>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</si>
  <si>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</si>
  <si>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</si>
  <si>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</si>
  <si>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</si>
  <si>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</si>
  <si>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</si>
  <si>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</si>
  <si>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</si>
  <si>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</si>
  <si>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</si>
  <si>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</si>
  <si>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</si>
  <si>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</si>
  <si>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</si>
  <si>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</si>
  <si>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</si>
  <si>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</si>
  <si>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</si>
  <si>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</si>
  <si>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</si>
  <si>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</si>
  <si>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</si>
  <si>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</si>
  <si>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</si>
  <si>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</si>
  <si>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</si>
  <si>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</si>
  <si>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</si>
  <si>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</si>
  <si>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</si>
  <si>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</si>
  <si>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</si>
  <si>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</si>
  <si>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</si>
  <si>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</si>
  <si>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</si>
  <si>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</si>
  <si>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</si>
  <si>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</si>
  <si>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</si>
  <si>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</si>
  <si>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</si>
  <si>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</si>
  <si>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</si>
  <si>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</si>
  <si>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</si>
  <si>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</si>
  <si>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</si>
  <si>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</si>
  <si>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</si>
  <si>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</si>
  <si>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</si>
  <si>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</si>
  <si>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</si>
  <si>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</si>
  <si>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</si>
  <si>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</si>
  <si>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</si>
  <si>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</si>
  <si>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</si>
  <si>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</si>
  <si>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</si>
  <si>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</si>
  <si>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</si>
  <si>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</si>
  <si>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</si>
  <si>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</si>
  <si>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</si>
  <si>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</si>
  <si>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</si>
  <si>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</si>
  <si>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</si>
  <si>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</si>
  <si>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</si>
  <si>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</si>
  <si>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</si>
  <si>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</si>
  <si>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</si>
  <si>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</si>
  <si>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</si>
  <si>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</si>
  <si>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</si>
  <si>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</si>
  <si>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</si>
  <si>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</si>
  <si>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</si>
  <si>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</si>
  <si>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</si>
  <si>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</si>
  <si>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</si>
  <si>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</si>
  <si>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</si>
  <si>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</si>
  <si>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</si>
  <si>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</si>
  <si>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</si>
  <si>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</si>
  <si>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</si>
  <si>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</si>
  <si>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</si>
  <si>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</si>
  <si>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</si>
  <si>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</si>
  <si>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</si>
  <si>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</si>
  <si>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</si>
  <si>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</si>
  <si>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</si>
  <si>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</si>
  <si>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</si>
  <si>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</si>
  <si>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</si>
  <si>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</si>
  <si>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</si>
  <si>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</si>
  <si>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</si>
  <si>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</si>
  <si>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</si>
  <si>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</si>
  <si>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</si>
  <si>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</si>
  <si>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</si>
  <si>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</si>
  <si>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</si>
  <si>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</si>
  <si>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</si>
  <si>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</si>
  <si>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</si>
  <si>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</si>
  <si>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</si>
  <si>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</si>
  <si>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</si>
  <si>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</si>
  <si>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</si>
  <si>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</si>
  <si>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</si>
  <si>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</si>
  <si>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</si>
  <si>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</si>
  <si>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</si>
  <si>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</si>
  <si>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</si>
  <si>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</si>
  <si>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</si>
  <si>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</si>
  <si>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</si>
  <si>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</si>
  <si>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</si>
  <si>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</si>
  <si>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</si>
  <si>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</si>
  <si>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</si>
  <si>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</si>
  <si>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</si>
  <si>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</si>
  <si>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</si>
  <si>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</si>
  <si>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</si>
  <si>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</si>
  <si>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</si>
  <si>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</si>
  <si>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</si>
  <si>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</si>
  <si>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</si>
  <si>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</si>
  <si>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</si>
  <si>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</si>
  <si>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</si>
  <si>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</si>
  <si>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</si>
  <si>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</si>
  <si>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</si>
  <si>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</si>
  <si>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</si>
  <si>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</si>
  <si>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</si>
  <si>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</si>
  <si>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</si>
  <si>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</si>
  <si>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</si>
  <si>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</si>
  <si>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</si>
  <si>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</si>
  <si>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</si>
  <si>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</si>
  <si>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</si>
  <si>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</si>
  <si>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</si>
  <si>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</si>
  <si>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</si>
  <si>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</si>
  <si>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</si>
  <si>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</si>
  <si>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</si>
  <si>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</si>
  <si>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</si>
  <si>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</si>
  <si>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</si>
  <si>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</si>
  <si>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</si>
  <si>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</si>
  <si>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</si>
  <si>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</si>
  <si>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</si>
  <si>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</si>
  <si>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</si>
  <si>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</si>
  <si>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</si>
  <si>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</si>
  <si>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</si>
  <si>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</si>
  <si>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</si>
  <si>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</si>
  <si>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</si>
  <si>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</si>
  <si>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</si>
  <si>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</si>
  <si>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</si>
  <si>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</si>
  <si>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</si>
  <si>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</si>
  <si>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</si>
  <si>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</si>
  <si>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</si>
  <si>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</si>
  <si>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</si>
  <si>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</si>
  <si>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</si>
  <si>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</si>
  <si>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</si>
  <si>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</si>
  <si>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</si>
  <si>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</si>
  <si>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</si>
  <si>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</si>
  <si>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</si>
  <si>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</si>
  <si>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</si>
  <si>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</si>
  <si>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</si>
  <si>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</si>
  <si>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</si>
  <si>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</si>
  <si>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</si>
  <si>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</si>
  <si>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</si>
  <si>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</si>
  <si>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</si>
  <si>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</si>
  <si>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</si>
  <si>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</si>
  <si>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</si>
  <si>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</si>
  <si>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</si>
  <si>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</si>
  <si>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</si>
  <si>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</si>
  <si>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</si>
  <si>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</si>
  <si>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</si>
  <si>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</si>
  <si>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</si>
  <si>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</si>
  <si>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</si>
  <si>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</si>
  <si>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</si>
  <si>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</si>
  <si>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</si>
  <si>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</si>
  <si>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</si>
  <si>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</si>
  <si>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</si>
  <si>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</si>
  <si>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</si>
  <si>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</si>
  <si>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</si>
  <si>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</si>
  <si>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</si>
  <si>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</si>
  <si>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</si>
  <si>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</si>
  <si>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</si>
  <si>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</si>
  <si>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</si>
  <si>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</si>
  <si>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</si>
  <si>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</si>
  <si>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</si>
  <si>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</si>
  <si>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</si>
  <si>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</si>
  <si>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</si>
  <si>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</si>
  <si>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</si>
  <si>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</si>
  <si>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</si>
  <si>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</si>
  <si>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</si>
  <si>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</si>
  <si>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</si>
  <si>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</si>
  <si>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</si>
  <si>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</si>
  <si>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</si>
  <si>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</si>
  <si>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</si>
  <si>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</si>
  <si>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</si>
  <si>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</si>
  <si>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</si>
  <si>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</si>
  <si>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</si>
  <si>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</si>
  <si>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</si>
  <si>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</si>
  <si>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</si>
  <si>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</si>
  <si>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</si>
  <si>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</si>
  <si>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</si>
  <si>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</si>
  <si>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</si>
  <si>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</si>
  <si>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</si>
  <si>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</si>
  <si>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</si>
  <si>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</si>
  <si>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</si>
  <si>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</si>
  <si>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</si>
  <si>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</si>
  <si>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</si>
  <si>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</si>
  <si>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</si>
  <si>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</si>
  <si>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</si>
  <si>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</si>
  <si>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</si>
  <si>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</si>
  <si>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</si>
  <si>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</si>
  <si>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</si>
  <si>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</si>
  <si>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</si>
  <si>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</si>
  <si>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</si>
  <si>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</si>
  <si>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</si>
  <si>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</si>
  <si>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</si>
  <si>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</si>
  <si>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</si>
  <si>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</si>
  <si>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</si>
  <si>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</si>
  <si>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</si>
  <si>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</si>
  <si>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</si>
  <si>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</si>
  <si>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</si>
  <si>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</si>
  <si>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</si>
  <si>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</si>
  <si>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</si>
  <si>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</si>
  <si>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</si>
  <si>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</si>
  <si>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</si>
  <si>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</si>
  <si>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</si>
  <si>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</si>
  <si>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</si>
  <si>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</si>
  <si>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</si>
  <si>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</si>
  <si>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</si>
  <si>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</si>
  <si>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</si>
  <si>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</si>
  <si>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</si>
  <si>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</si>
  <si>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</si>
  <si>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</si>
  <si>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</si>
  <si>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</si>
  <si>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</si>
  <si>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</si>
  <si>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</si>
  <si>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</si>
  <si>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</si>
  <si>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</si>
  <si>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</si>
  <si>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</si>
  <si>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</si>
  <si>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</si>
  <si>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</si>
  <si>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</si>
  <si>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</si>
  <si>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</si>
  <si>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</si>
  <si>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</si>
  <si>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</si>
  <si>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</si>
  <si>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</si>
  <si>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</si>
  <si>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</si>
  <si>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</si>
  <si>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</si>
  <si>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</si>
  <si>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</si>
  <si>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</si>
  <si>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</si>
  <si>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</si>
  <si>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</si>
  <si>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</si>
  <si>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</si>
  <si>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</si>
  <si>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</si>
  <si>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</si>
  <si>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</si>
  <si>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</si>
  <si>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</si>
  <si>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</si>
  <si>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</si>
  <si>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</si>
  <si>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</si>
  <si>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</si>
  <si>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</si>
  <si>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</si>
  <si>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</si>
  <si>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</si>
  <si>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</si>
  <si>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</si>
  <si>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</si>
  <si>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</si>
  <si>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</si>
  <si>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</si>
  <si>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</si>
  <si>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</si>
  <si>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</si>
  <si>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</si>
  <si>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</si>
  <si>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</si>
  <si>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</si>
  <si>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</si>
  <si>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</si>
  <si>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</si>
  <si>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</si>
  <si>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</si>
  <si>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</si>
  <si>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</si>
  <si>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</si>
  <si>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</si>
  <si>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</si>
  <si>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</si>
  <si>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</si>
  <si>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</si>
  <si>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</si>
  <si>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</si>
  <si>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</si>
  <si>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</si>
  <si>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</si>
  <si>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</si>
  <si>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</si>
  <si>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</si>
  <si>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</si>
  <si>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</si>
  <si>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</si>
  <si>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</si>
  <si>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</si>
  <si>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</si>
  <si>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</si>
  <si>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</si>
  <si>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</si>
  <si>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</si>
  <si>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</si>
  <si>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</si>
  <si>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</si>
  <si>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</si>
  <si>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</si>
  <si>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</si>
  <si>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</si>
  <si>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</si>
  <si>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</si>
  <si>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</si>
  <si>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</si>
  <si>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</si>
  <si>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</si>
  <si>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</si>
  <si>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</si>
  <si>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</si>
  <si>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</si>
  <si>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</si>
  <si>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</si>
  <si>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</si>
  <si>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</si>
  <si>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</si>
  <si>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</si>
  <si>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</si>
  <si>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</si>
  <si>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</si>
  <si>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</si>
  <si>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</si>
  <si>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</si>
  <si>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</si>
  <si>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</si>
  <si>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</si>
  <si>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</si>
  <si>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</si>
  <si>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</si>
  <si>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</si>
  <si>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</si>
  <si>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</si>
  <si>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</si>
  <si>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</si>
  <si>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</si>
  <si>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</si>
  <si>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</si>
  <si>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</si>
  <si>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</si>
  <si>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</si>
  <si>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</si>
  <si>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</si>
  <si>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</si>
  <si>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</si>
  <si>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</si>
  <si>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</si>
  <si>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</si>
  <si>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</si>
  <si>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</si>
  <si>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</si>
  <si>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</si>
  <si>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</si>
  <si>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</si>
  <si>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</si>
  <si>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</si>
  <si>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</si>
  <si>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</si>
  <si>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</si>
  <si>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</si>
  <si>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</si>
  <si>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</si>
  <si>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</si>
  <si>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</si>
  <si>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</si>
  <si>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</si>
  <si>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</si>
  <si>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</si>
  <si>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</si>
  <si>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</si>
  <si>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</si>
  <si>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</si>
  <si>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</si>
  <si>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</si>
  <si>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</si>
  <si>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</si>
  <si>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</si>
  <si>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</si>
  <si>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</si>
  <si>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</si>
  <si>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</si>
  <si>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</si>
  <si>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</si>
  <si>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</si>
  <si>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</si>
  <si>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</si>
  <si>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</si>
  <si>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</si>
  <si>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</si>
  <si>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</si>
  <si>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</si>
  <si>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</si>
  <si>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</si>
  <si>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</si>
  <si>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</si>
  <si>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</si>
  <si>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</si>
  <si>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</si>
  <si>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</si>
  <si>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</si>
  <si>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</si>
  <si>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</si>
  <si>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</si>
  <si>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</si>
  <si>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</si>
  <si>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</si>
  <si>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</si>
  <si>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</si>
  <si>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</si>
  <si>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</si>
  <si>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</si>
  <si>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</si>
  <si>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</si>
  <si>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</si>
  <si>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</si>
  <si>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</si>
  <si>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</si>
  <si>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</si>
  <si>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</si>
  <si>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</si>
  <si>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</si>
  <si>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</si>
  <si>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</si>
  <si>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</si>
  <si>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</si>
  <si>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</si>
  <si>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</si>
  <si>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</si>
  <si>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</si>
  <si>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</si>
  <si>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</si>
  <si>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</si>
  <si>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</si>
  <si>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</si>
  <si>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</si>
  <si>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</si>
  <si>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</si>
  <si>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</si>
  <si>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</si>
  <si>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</si>
  <si>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</si>
  <si>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</si>
  <si>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</si>
  <si>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</si>
  <si>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</si>
  <si>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</si>
  <si>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</si>
  <si>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</si>
  <si>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</si>
  <si>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</si>
  <si>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</si>
  <si>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</si>
  <si>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</si>
  <si>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</si>
  <si>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</si>
  <si>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</si>
  <si>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</si>
  <si>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</si>
  <si>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</si>
  <si>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</si>
  <si>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</si>
  <si>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</si>
  <si>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</si>
  <si>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</si>
  <si>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</si>
  <si>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</si>
  <si>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</si>
  <si>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</si>
  <si>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</si>
  <si>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</si>
  <si>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</si>
  <si>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</si>
  <si>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</si>
  <si>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</si>
  <si>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</si>
  <si>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</si>
  <si>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</si>
  <si>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</si>
  <si>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</si>
  <si>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</si>
  <si>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</si>
  <si>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</si>
  <si>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</si>
  <si>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</si>
  <si>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</si>
  <si>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</si>
  <si>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</si>
  <si>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</si>
  <si>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</si>
  <si>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</si>
  <si>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</si>
  <si>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</si>
  <si>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</si>
  <si>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</si>
  <si>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</si>
  <si>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</si>
  <si>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</si>
  <si>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</si>
  <si>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</si>
  <si>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</si>
  <si>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</si>
  <si>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</si>
  <si>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</si>
  <si>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</si>
  <si>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</si>
  <si>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</si>
  <si>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</si>
  <si>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</si>
  <si>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</si>
  <si>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</si>
  <si>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</si>
  <si>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</si>
  <si>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</si>
  <si>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</si>
  <si>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</si>
  <si>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</si>
  <si>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</si>
  <si>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</si>
  <si>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</si>
  <si>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</si>
  <si>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</si>
  <si>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</si>
  <si>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</si>
  <si>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</si>
  <si>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</si>
  <si>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</si>
  <si>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</si>
  <si>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</si>
  <si>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</si>
  <si>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</si>
  <si>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</si>
  <si>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</si>
  <si>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</si>
  <si>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</si>
  <si>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</si>
  <si>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</si>
  <si>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</si>
  <si>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</si>
  <si>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</si>
  <si>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</si>
  <si>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</si>
  <si>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</si>
  <si>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</si>
  <si>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</si>
  <si>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</si>
  <si>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</si>
  <si>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</si>
  <si>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</si>
  <si>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</si>
  <si>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</si>
  <si>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</si>
  <si>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</si>
  <si>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</si>
  <si>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</si>
  <si>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</si>
  <si>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</si>
  <si>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</si>
  <si>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</si>
  <si>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</si>
  <si>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</si>
  <si>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</si>
  <si>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</si>
  <si>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</si>
  <si>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</si>
  <si>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</si>
  <si>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</si>
  <si>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</si>
  <si>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</si>
  <si>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</si>
  <si>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</si>
  <si>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</si>
  <si>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</si>
  <si>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</si>
  <si>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</si>
  <si>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</si>
  <si>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</si>
  <si>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</si>
  <si>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</si>
  <si>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</si>
  <si>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</si>
  <si>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</si>
  <si>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</si>
  <si>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</si>
  <si>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</si>
  <si>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</si>
  <si>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</si>
  <si>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</si>
  <si>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</si>
  <si>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</si>
  <si>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</si>
  <si>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</si>
  <si>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</si>
  <si>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</si>
  <si>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</si>
  <si>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</si>
  <si>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</si>
  <si>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</si>
  <si>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</si>
  <si>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</si>
  <si>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</si>
  <si>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</si>
  <si>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</si>
  <si>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</si>
  <si>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</si>
  <si>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</si>
  <si>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</si>
  <si>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</si>
  <si>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</si>
  <si>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</si>
  <si>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</si>
  <si>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</si>
  <si>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</si>
  <si>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</si>
  <si>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</si>
  <si>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</si>
  <si>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</si>
  <si>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</si>
  <si>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</si>
  <si>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</si>
  <si>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</si>
  <si>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</si>
  <si>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</si>
  <si>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</si>
  <si>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</si>
  <si>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</si>
  <si>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</si>
  <si>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</si>
  <si>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</si>
  <si>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</si>
  <si>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</si>
  <si>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</si>
  <si>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</si>
  <si>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</si>
  <si>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</si>
  <si>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</si>
  <si>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</si>
  <si>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</si>
  <si>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</si>
  <si>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</si>
  <si>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</si>
  <si>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</si>
  <si>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</si>
  <si>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</si>
  <si>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</si>
  <si>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</si>
  <si>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</si>
  <si>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</si>
  <si>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</si>
  <si>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</si>
  <si>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</si>
  <si>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</si>
  <si>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</si>
  <si>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</si>
  <si>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</si>
  <si>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</si>
  <si>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</si>
  <si>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</si>
  <si>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</si>
  <si>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</si>
  <si>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</si>
  <si>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</si>
  <si>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</si>
  <si>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</si>
  <si>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</si>
  <si>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</si>
  <si>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</si>
  <si>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</si>
  <si>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</si>
  <si>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</si>
  <si>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</si>
  <si>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</si>
  <si>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</si>
  <si>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</si>
  <si>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</si>
  <si>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</si>
  <si>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</si>
  <si>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</si>
  <si>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</si>
  <si>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</si>
  <si>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</si>
  <si>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</si>
  <si>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</si>
  <si>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</si>
  <si>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</si>
  <si>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</si>
  <si>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</si>
  <si>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</si>
  <si>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</si>
  <si>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</si>
  <si>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</si>
  <si>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</si>
  <si>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</si>
  <si>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</si>
  <si>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</si>
  <si>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</si>
  <si>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</si>
  <si>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</si>
  <si>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</si>
  <si>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</si>
  <si>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</si>
  <si>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</si>
  <si>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</si>
  <si>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</si>
  <si>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</si>
  <si>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</si>
  <si>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</si>
  <si>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</si>
  <si>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</si>
  <si>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</si>
  <si>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</si>
  <si>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</si>
  <si>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</si>
  <si>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</si>
  <si>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</si>
  <si>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</si>
  <si>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</si>
  <si>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</si>
  <si>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</si>
  <si>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</si>
  <si>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</si>
  <si>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</si>
  <si>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</si>
  <si>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</si>
  <si>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</si>
  <si>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</si>
  <si>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</si>
  <si>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</si>
  <si>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</si>
  <si>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</si>
  <si>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</si>
  <si>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</si>
  <si>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</si>
  <si>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</si>
  <si>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</si>
  <si>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</si>
  <si>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</si>
  <si>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</si>
  <si>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</si>
  <si>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</si>
  <si>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</si>
  <si>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</si>
  <si>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</si>
  <si>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</si>
  <si>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</si>
  <si>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</si>
  <si>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</si>
  <si>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</si>
  <si>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</si>
  <si>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</si>
  <si>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</si>
  <si>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</si>
  <si>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</si>
  <si>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</si>
  <si>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</si>
  <si>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</si>
  <si>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</si>
  <si>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</si>
  <si>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</si>
  <si>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</si>
  <si>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</si>
  <si>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</si>
  <si>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</si>
  <si>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</si>
  <si>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</si>
  <si>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</si>
  <si>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</si>
  <si>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</si>
  <si>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</si>
  <si>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</si>
  <si>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</si>
  <si>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</si>
  <si>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</si>
  <si>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</si>
  <si>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</si>
  <si>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</si>
  <si>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</si>
  <si>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</si>
  <si>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</si>
  <si>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</si>
  <si>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</si>
  <si>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</si>
  <si>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</si>
  <si>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</si>
  <si>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</si>
  <si>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</si>
  <si>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</si>
  <si>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</si>
  <si>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</si>
  <si>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</si>
  <si>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</si>
  <si>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</si>
  <si>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</si>
  <si>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</si>
  <si>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</si>
  <si>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</si>
  <si>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</si>
  <si>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</si>
  <si>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</si>
  <si>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</si>
  <si>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</si>
  <si>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</si>
  <si>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</si>
  <si>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</si>
  <si>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</si>
  <si>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</si>
  <si>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</si>
  <si>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</si>
  <si>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</si>
  <si>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</si>
  <si>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</si>
  <si>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</si>
  <si>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</si>
  <si>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</si>
  <si>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</si>
  <si>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</si>
  <si>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</si>
  <si>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</si>
  <si>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</si>
  <si>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</si>
  <si>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</si>
  <si>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</si>
  <si>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</si>
  <si>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</si>
  <si>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</si>
  <si>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</si>
  <si>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</si>
  <si>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</si>
  <si>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</si>
  <si>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</si>
  <si>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</si>
  <si>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</si>
  <si>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</si>
  <si>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</si>
  <si>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</si>
  <si>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</si>
  <si>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</si>
  <si>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</si>
  <si>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</si>
  <si>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</si>
  <si>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</si>
  <si>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</si>
  <si>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</si>
  <si>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</si>
  <si>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</si>
  <si>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</si>
  <si>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</si>
  <si>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</si>
  <si>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</si>
  <si>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</si>
  <si>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</si>
  <si>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</si>
  <si>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</si>
  <si>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</si>
  <si>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</si>
  <si>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</si>
  <si>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</si>
  <si>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</si>
  <si>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</si>
  <si>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</si>
  <si>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</si>
  <si>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</si>
  <si>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</si>
  <si>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</si>
  <si>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</si>
  <si>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</si>
  <si>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</si>
  <si>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</si>
  <si>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</si>
  <si>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</si>
  <si>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</si>
  <si>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</si>
  <si>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</si>
  <si>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</si>
  <si>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</si>
  <si>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</si>
  <si>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</si>
  <si>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</si>
  <si>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</si>
  <si>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</si>
  <si>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</si>
  <si>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</si>
  <si>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</si>
  <si>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</si>
  <si>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</si>
  <si>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</si>
  <si>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</si>
  <si>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</si>
  <si>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</si>
  <si>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</si>
  <si>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</si>
  <si>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</si>
  <si>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</si>
  <si>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</si>
  <si>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</si>
  <si>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</si>
  <si>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</si>
  <si>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</si>
  <si>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</si>
  <si>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</si>
  <si>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</si>
  <si>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</si>
  <si>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</si>
  <si>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</si>
  <si>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</si>
  <si>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</si>
  <si>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</si>
  <si>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</si>
  <si>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</si>
  <si>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</si>
  <si>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</si>
  <si>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</si>
  <si>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</si>
  <si>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</si>
  <si>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</si>
  <si>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</si>
  <si>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</si>
  <si>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</si>
  <si>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</si>
  <si>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</si>
  <si>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</si>
  <si>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</si>
  <si>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</si>
  <si>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</si>
  <si>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</si>
  <si>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</si>
  <si>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</si>
  <si>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</si>
  <si>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</si>
  <si>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</si>
  <si>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</si>
  <si>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</si>
  <si>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</si>
  <si>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</si>
  <si>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</si>
  <si>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</si>
  <si>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</si>
  <si>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</si>
  <si>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</si>
  <si>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</si>
  <si>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</si>
  <si>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</si>
  <si>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</si>
  <si>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</si>
  <si>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</si>
  <si>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</si>
  <si>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</si>
  <si>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</si>
  <si>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</si>
  <si>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</si>
  <si>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</si>
  <si>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</si>
  <si>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</si>
  <si>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</si>
  <si>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</si>
  <si>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</si>
  <si>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</si>
  <si>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</si>
  <si>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</si>
  <si>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</si>
  <si>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</si>
  <si>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</si>
  <si>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</si>
  <si>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</si>
  <si>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</si>
  <si>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</si>
  <si>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</si>
  <si>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</si>
  <si>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</si>
  <si>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</si>
  <si>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</si>
  <si>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</si>
  <si>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</si>
  <si>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</si>
  <si>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</si>
  <si>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</si>
  <si>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</si>
  <si>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</si>
  <si>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</si>
  <si>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</si>
  <si>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</si>
  <si>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</si>
  <si>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</si>
  <si>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</si>
  <si>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</si>
  <si>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</si>
  <si>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</si>
  <si>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</si>
  <si>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</si>
  <si>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</si>
  <si>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</si>
  <si>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</si>
  <si>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</si>
  <si>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</si>
  <si>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</si>
  <si>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</si>
  <si>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</si>
  <si>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</si>
  <si>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</si>
  <si>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</si>
  <si>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</si>
  <si>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</si>
  <si>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</si>
  <si>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</si>
  <si>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</si>
  <si>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</si>
  <si>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</si>
  <si>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</si>
  <si>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</si>
  <si>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</si>
  <si>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</si>
  <si>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</si>
  <si>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</si>
  <si>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</si>
  <si>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</si>
  <si>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</si>
  <si>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</si>
  <si>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</si>
  <si>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</si>
  <si>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</si>
  <si>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</si>
  <si>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</si>
  <si>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</si>
  <si>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</si>
  <si>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</si>
  <si>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</si>
  <si>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</si>
  <si>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</si>
  <si>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</si>
  <si>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</si>
  <si>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</si>
  <si>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</si>
  <si>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</si>
  <si>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</si>
  <si>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</si>
  <si>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</si>
  <si>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</si>
  <si>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</si>
  <si>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</si>
  <si>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</si>
  <si>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</si>
  <si>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</si>
  <si>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</si>
  <si>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</si>
  <si>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</si>
  <si>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</si>
  <si>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</si>
  <si>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</si>
  <si>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</si>
  <si>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</si>
  <si>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</si>
  <si>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</si>
  <si>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</si>
  <si>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</si>
  <si>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</si>
  <si>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</si>
  <si>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</si>
  <si>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</si>
  <si>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</si>
  <si>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</si>
  <si>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</si>
  <si>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</si>
  <si>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</si>
  <si>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</si>
  <si>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</si>
  <si>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</si>
  <si>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</si>
  <si>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</si>
  <si>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</si>
  <si>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</si>
  <si>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</si>
  <si>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</si>
  <si>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</si>
  <si>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</si>
  <si>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</si>
  <si>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</si>
  <si>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</si>
  <si>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</si>
  <si>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</si>
  <si>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</si>
  <si>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</si>
  <si>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</si>
  <si>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</si>
  <si>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</si>
  <si>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</si>
  <si>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</si>
  <si>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</si>
  <si>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</si>
  <si>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</si>
  <si>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</si>
  <si>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</si>
  <si>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</si>
  <si>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</si>
  <si>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</si>
  <si>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</si>
  <si>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</si>
  <si>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</si>
  <si>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</si>
  <si>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</si>
  <si>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</si>
  <si>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</si>
  <si>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</si>
  <si>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</si>
  <si>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</si>
  <si>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</si>
  <si>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</si>
  <si>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</si>
  <si>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</si>
  <si>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</si>
  <si>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</si>
  <si>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</si>
  <si>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</si>
  <si>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</si>
  <si>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</si>
  <si>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</si>
  <si>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</si>
  <si>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</si>
  <si>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</si>
  <si>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</si>
  <si>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</si>
  <si>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</si>
  <si>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</si>
  <si>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</si>
  <si>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</si>
  <si>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</si>
  <si>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</si>
  <si>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</si>
  <si>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</si>
  <si>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</si>
  <si>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</si>
  <si>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</si>
  <si>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</si>
  <si>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</si>
  <si>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</si>
  <si>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</si>
  <si>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</si>
  <si>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</si>
  <si>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</si>
  <si>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</si>
  <si>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</si>
  <si>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</si>
  <si>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</si>
  <si>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</si>
  <si>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</si>
  <si>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</si>
  <si>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</si>
  <si>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</si>
  <si>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</si>
  <si>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</si>
  <si>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</si>
  <si>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</si>
  <si>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</si>
  <si>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</si>
  <si>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</si>
  <si>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</si>
  <si>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</si>
  <si>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</si>
  <si>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</si>
  <si>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</si>
  <si>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</si>
  <si>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</si>
  <si>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</si>
  <si>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</si>
  <si>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</si>
  <si>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</si>
  <si>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</si>
  <si>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</si>
  <si>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</si>
  <si>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</si>
  <si>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</si>
  <si>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</si>
  <si>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</si>
  <si>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</si>
  <si>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</si>
  <si>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</si>
  <si>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</si>
  <si>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</si>
  <si>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</si>
  <si>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</si>
  <si>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</si>
  <si>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</si>
  <si>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</si>
  <si>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</si>
  <si>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</si>
  <si>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</si>
  <si>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</si>
  <si>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</si>
  <si>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</si>
  <si>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</si>
  <si>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</si>
  <si>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</si>
  <si>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</si>
  <si>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</si>
  <si>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</si>
  <si>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</si>
  <si>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</si>
  <si>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</si>
  <si>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</si>
  <si>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</si>
  <si>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</si>
  <si>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</si>
  <si>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</si>
  <si>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</si>
  <si>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</si>
  <si>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</si>
  <si>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</si>
  <si>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</si>
  <si>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</si>
  <si>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</si>
  <si>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</si>
  <si>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</si>
  <si>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</si>
  <si>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</si>
  <si>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</si>
  <si>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</si>
  <si>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</si>
  <si>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</si>
  <si>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</si>
  <si>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</si>
  <si>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</si>
  <si>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</si>
  <si>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</si>
  <si>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</si>
  <si>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</si>
  <si>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</si>
  <si>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</si>
  <si>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</si>
  <si>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</si>
  <si>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</si>
  <si>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</si>
  <si>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</si>
  <si>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</si>
  <si>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</si>
  <si>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</si>
  <si>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</si>
  <si>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</si>
  <si>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</si>
  <si>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</si>
  <si>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</si>
  <si>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</si>
  <si>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</si>
  <si>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</si>
  <si>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</si>
  <si>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</si>
  <si>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</si>
  <si>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</si>
  <si>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</si>
  <si>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</si>
  <si>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</si>
  <si>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</si>
  <si>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</si>
  <si>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</si>
  <si>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</si>
  <si>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</si>
  <si>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</si>
  <si>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</si>
  <si>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</si>
  <si>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</si>
  <si>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</si>
  <si>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</si>
  <si>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</si>
  <si>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</si>
  <si>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</si>
  <si>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</si>
  <si>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</si>
  <si>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</si>
  <si>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</si>
  <si>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</si>
  <si>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</si>
  <si>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</si>
  <si>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</si>
  <si>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</si>
  <si>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</si>
  <si>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</si>
  <si>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</si>
  <si>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</si>
  <si>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</si>
  <si>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</si>
  <si>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</si>
  <si>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</si>
  <si>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</si>
  <si>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</si>
  <si>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</si>
  <si>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</si>
  <si>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</si>
  <si>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</si>
  <si>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</si>
  <si>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</si>
  <si>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</si>
  <si>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</si>
  <si>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</si>
  <si>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</si>
  <si>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</si>
  <si>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</si>
  <si>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</si>
  <si>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</si>
  <si>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</si>
  <si>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</si>
  <si>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</si>
  <si>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</si>
  <si>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</si>
  <si>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</si>
  <si>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</si>
  <si>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</si>
  <si>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</si>
  <si>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</si>
  <si>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</si>
  <si>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</si>
  <si>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</si>
  <si>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</si>
  <si>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</si>
  <si>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</si>
  <si>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</si>
  <si>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</si>
  <si>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</si>
  <si>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</si>
  <si>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</si>
  <si>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</si>
  <si>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</si>
  <si>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</si>
  <si>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</si>
  <si>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</si>
  <si>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</si>
  <si>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</si>
  <si>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</si>
  <si>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</si>
  <si>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</si>
  <si>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</si>
  <si>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</si>
  <si>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</si>
  <si>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</si>
  <si>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</si>
  <si>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</si>
  <si>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</si>
  <si>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</si>
  <si>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</si>
  <si>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</si>
  <si>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</si>
  <si>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</si>
  <si>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</si>
  <si>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</si>
  <si>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</si>
  <si>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</si>
  <si>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</si>
  <si>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</si>
  <si>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</si>
  <si>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</si>
  <si>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</si>
  <si>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</si>
  <si>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</si>
  <si>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</si>
  <si>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</si>
  <si>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</si>
  <si>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</si>
  <si>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</si>
  <si>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</si>
  <si>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</si>
  <si>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</si>
  <si>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</si>
  <si>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</si>
  <si>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</si>
  <si>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</si>
  <si>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</si>
  <si>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</si>
  <si>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</si>
  <si>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</si>
  <si>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</si>
  <si>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</si>
  <si>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</si>
  <si>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</si>
  <si>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</si>
  <si>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</si>
  <si>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</si>
  <si>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</si>
  <si>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</si>
  <si>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</si>
  <si>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</si>
  <si>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</si>
  <si>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</si>
  <si>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</si>
  <si>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</si>
  <si>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</si>
  <si>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</si>
  <si>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</si>
  <si>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</si>
  <si>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</si>
  <si>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</si>
  <si>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</si>
  <si>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</si>
  <si>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</si>
  <si>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</si>
  <si>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</si>
  <si>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</si>
  <si>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</si>
  <si>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</si>
  <si>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</si>
  <si>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</si>
  <si>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</si>
  <si>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</si>
  <si>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</si>
  <si>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</si>
  <si>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</si>
  <si>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</si>
  <si>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</si>
  <si>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</si>
  <si>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</si>
  <si>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</si>
  <si>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</si>
  <si>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</si>
  <si>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</si>
  <si>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</si>
  <si>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</si>
  <si>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</si>
  <si>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</si>
  <si>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</si>
  <si>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</si>
  <si>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</si>
  <si>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</si>
  <si>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</si>
  <si>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</si>
  <si>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</si>
  <si>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</si>
  <si>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</si>
  <si>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</si>
  <si>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</si>
  <si>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</si>
  <si>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</si>
  <si>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</si>
  <si>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</si>
  <si>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</si>
  <si>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</si>
  <si>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</si>
  <si>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</si>
  <si>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</si>
  <si>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</si>
  <si>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</si>
  <si>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</si>
  <si>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</si>
  <si>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</si>
  <si>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</si>
  <si>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</si>
  <si>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</si>
  <si>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</si>
  <si>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</si>
  <si>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</si>
  <si>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</si>
  <si>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</si>
  <si>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</si>
  <si>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</si>
  <si>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</si>
  <si>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</si>
  <si>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</si>
  <si>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</si>
  <si>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</si>
  <si>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</si>
  <si>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</si>
  <si>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</si>
  <si>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</si>
  <si>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</si>
  <si>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</si>
  <si>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</si>
  <si>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</si>
  <si>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</si>
  <si>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</si>
  <si>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</si>
  <si>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</si>
  <si>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</si>
  <si>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</si>
  <si>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</si>
  <si>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</si>
  <si>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</si>
  <si>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</si>
  <si>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</si>
  <si>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</si>
  <si>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</si>
  <si>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</si>
  <si>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</si>
  <si>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</si>
  <si>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</si>
  <si>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</si>
  <si>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</si>
  <si>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</si>
  <si>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</si>
  <si>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</si>
  <si>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</si>
  <si>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</si>
  <si>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</si>
  <si>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</si>
  <si>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</si>
  <si>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</si>
  <si>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</si>
  <si>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</si>
  <si>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</si>
  <si>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</si>
  <si>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</si>
  <si>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</si>
  <si>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</si>
  <si>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</si>
  <si>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</si>
  <si>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</si>
  <si>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</si>
  <si>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</si>
  <si>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</si>
  <si>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</si>
  <si>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</si>
  <si>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</si>
  <si>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</si>
  <si>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</si>
  <si>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</si>
  <si>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</si>
  <si>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</si>
  <si>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</si>
  <si>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</si>
  <si>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</si>
  <si>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</si>
  <si>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</si>
  <si>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</si>
  <si>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</si>
  <si>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</si>
  <si>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</si>
  <si>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</si>
  <si>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</si>
  <si>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</si>
  <si>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</si>
  <si>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</si>
  <si>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</si>
  <si>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</si>
  <si>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</si>
  <si>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</si>
  <si>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</si>
  <si>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</si>
  <si>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</si>
  <si>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</si>
  <si>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</si>
  <si>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</si>
  <si>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</si>
  <si>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</si>
  <si>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</si>
  <si>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</si>
  <si>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</si>
  <si>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</si>
  <si>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</si>
  <si>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</si>
  <si>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</si>
  <si>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</si>
  <si>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</si>
  <si>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</si>
  <si>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</si>
  <si>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</si>
  <si>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</si>
  <si>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</si>
  <si>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</si>
  <si>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</si>
  <si>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</si>
  <si>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</si>
  <si>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</si>
  <si>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</si>
  <si>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</si>
  <si>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</si>
  <si>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</si>
  <si>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</si>
  <si>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</si>
  <si>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</si>
  <si>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</si>
  <si>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</si>
  <si>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</si>
  <si>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</si>
  <si>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</si>
  <si>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</si>
  <si>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</si>
  <si>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</si>
  <si>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</si>
  <si>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</si>
  <si>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</si>
  <si>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</si>
  <si>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</si>
  <si>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</si>
  <si>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</si>
  <si>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</si>
  <si>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</si>
  <si>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</si>
  <si>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</si>
  <si>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</si>
  <si>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</si>
  <si>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</si>
  <si>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</si>
  <si>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</si>
  <si>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</si>
  <si>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</si>
  <si>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</si>
  <si>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</si>
  <si>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</si>
  <si>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</si>
  <si>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</si>
  <si>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</si>
  <si>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</si>
  <si>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</si>
  <si>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</si>
  <si>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</si>
  <si>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</si>
  <si>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</si>
  <si>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</si>
  <si>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</si>
  <si>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</si>
  <si>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</si>
  <si>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</si>
  <si>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</si>
  <si>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</si>
  <si>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</si>
  <si>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</si>
  <si>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</si>
  <si>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</si>
  <si>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</si>
  <si>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</si>
  <si>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</si>
  <si>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</si>
  <si>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</si>
  <si>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</si>
  <si>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</si>
  <si>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</si>
  <si>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</si>
  <si>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</si>
  <si>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</si>
  <si>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</si>
  <si>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</si>
  <si>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</si>
  <si>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</si>
  <si>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</si>
  <si>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</si>
  <si>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</si>
  <si>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</si>
  <si>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</si>
  <si>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</si>
  <si>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</si>
  <si>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</si>
  <si>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</si>
  <si>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</si>
  <si>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</si>
  <si>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</si>
  <si>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</si>
  <si>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</si>
  <si>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</si>
  <si>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</si>
  <si>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</si>
  <si>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</si>
  <si>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</si>
  <si>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</si>
  <si>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</si>
  <si>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</si>
  <si>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</si>
  <si>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</si>
  <si>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</si>
  <si>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</si>
  <si>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</si>
  <si>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</si>
  <si>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</si>
  <si>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</si>
  <si>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</si>
  <si>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</si>
  <si>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</si>
  <si>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</si>
  <si>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</si>
  <si>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</si>
  <si>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</si>
  <si>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</si>
  <si>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</si>
  <si>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</si>
  <si>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</si>
  <si>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</si>
  <si>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</si>
  <si>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</si>
  <si>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</si>
  <si>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</si>
  <si>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</si>
  <si>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</si>
  <si>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</si>
  <si>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</si>
  <si>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</si>
  <si>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</si>
  <si>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</si>
  <si>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</si>
  <si>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</si>
  <si>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</si>
  <si>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</si>
  <si>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</si>
  <si>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</si>
  <si>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</si>
  <si>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</si>
  <si>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</si>
  <si>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</si>
  <si>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</si>
  <si>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</si>
  <si>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</si>
  <si>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</si>
  <si>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</si>
  <si>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</si>
  <si>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</si>
  <si>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</si>
  <si>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</si>
  <si>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</si>
  <si>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</si>
  <si>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</si>
  <si>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</si>
  <si>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</si>
  <si>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</si>
  <si>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</si>
  <si>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</si>
  <si>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</si>
  <si>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</si>
  <si>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</si>
  <si>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</si>
  <si>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</si>
  <si>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</si>
  <si>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</si>
  <si>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</si>
  <si>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</si>
  <si>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</si>
  <si>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</si>
  <si>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</si>
  <si>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</si>
  <si>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</si>
  <si>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</si>
  <si>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</si>
  <si>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</si>
  <si>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</si>
  <si>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</si>
  <si>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</si>
  <si>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</si>
  <si>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</si>
  <si>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</si>
  <si>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</si>
  <si>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</si>
  <si>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</si>
  <si>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</si>
  <si>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</si>
  <si>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</si>
  <si>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</si>
  <si>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</si>
  <si>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</si>
  <si>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</si>
  <si>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</si>
  <si>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</si>
  <si>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</si>
  <si>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</si>
  <si>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</si>
  <si>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</si>
  <si>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</si>
  <si>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</si>
  <si>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</si>
  <si>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</si>
  <si>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</si>
  <si>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</si>
  <si>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</si>
  <si>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</si>
  <si>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</si>
  <si>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</si>
  <si>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</si>
  <si>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</si>
  <si>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</si>
  <si>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</si>
  <si>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</si>
  <si>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</si>
  <si>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</si>
  <si>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</si>
  <si>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</si>
  <si>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</si>
  <si>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</si>
  <si>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</si>
  <si>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</si>
  <si>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</si>
  <si>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</si>
  <si>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</si>
  <si>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</si>
  <si>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</si>
  <si>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</si>
  <si>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</si>
  <si>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</si>
  <si>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</si>
  <si>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</si>
  <si>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</si>
  <si>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</si>
  <si>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</si>
  <si>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</si>
  <si>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</si>
  <si>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</si>
  <si>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</si>
  <si>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</si>
  <si>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</si>
  <si>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</si>
  <si>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</si>
  <si>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</si>
  <si>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</si>
  <si>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</si>
  <si>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</si>
  <si>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</si>
  <si>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</si>
  <si>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</si>
  <si>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</si>
  <si>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</si>
  <si>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</si>
  <si>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</si>
  <si>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</si>
  <si>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</si>
  <si>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</si>
  <si>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</si>
  <si>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</si>
  <si>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</si>
  <si>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</si>
  <si>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</si>
  <si>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</si>
  <si>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</si>
  <si>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</si>
  <si>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</si>
  <si>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</si>
  <si>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</si>
  <si>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</si>
  <si>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</si>
  <si>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</si>
  <si>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</si>
  <si>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</si>
  <si>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</si>
  <si>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</si>
  <si>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</si>
  <si>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</si>
  <si>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</si>
  <si>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</si>
  <si>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</si>
  <si>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</si>
  <si>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</si>
  <si>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</si>
  <si>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</si>
  <si>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</si>
  <si>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</si>
  <si>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</si>
  <si>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</si>
  <si>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</si>
  <si>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</si>
  <si>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</si>
  <si>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</si>
  <si>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</si>
  <si>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</si>
  <si>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</si>
  <si>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</si>
  <si>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</si>
  <si>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</si>
  <si>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</si>
  <si>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</si>
  <si>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</si>
  <si>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</si>
  <si>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</si>
  <si>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</si>
  <si>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</si>
  <si>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</si>
  <si>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</si>
  <si>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</si>
  <si>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</si>
  <si>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</si>
  <si>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</si>
  <si>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</si>
  <si>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</si>
  <si>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</si>
  <si>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</si>
  <si>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</si>
  <si>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</si>
  <si>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</si>
  <si>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</si>
  <si>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</si>
  <si>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</si>
  <si>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</si>
  <si>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</si>
  <si>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</si>
  <si>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</si>
  <si>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</si>
  <si>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</si>
  <si>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</si>
  <si>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</si>
  <si>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</si>
  <si>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</si>
  <si>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</si>
  <si>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</si>
  <si>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</si>
  <si>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</si>
  <si>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</si>
  <si>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</si>
  <si>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</si>
  <si>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</si>
  <si>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</si>
  <si>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</si>
  <si>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</si>
  <si>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</si>
  <si>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</si>
  <si>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</si>
  <si>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</si>
  <si>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</si>
  <si>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</si>
  <si>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</si>
  <si>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</si>
  <si>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</si>
  <si>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</si>
  <si>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</si>
  <si>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</si>
  <si>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</si>
  <si>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</si>
  <si>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</si>
  <si>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</si>
  <si>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</si>
  <si>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</si>
  <si>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</si>
  <si>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</si>
  <si>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</si>
  <si>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</si>
  <si>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</si>
  <si>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</si>
  <si>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</si>
  <si>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</si>
  <si>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</si>
  <si>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</si>
  <si>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</si>
  <si>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</si>
  <si>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</si>
  <si>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</si>
  <si>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</si>
  <si>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</si>
  <si>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</si>
  <si>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</si>
  <si>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</si>
  <si>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</si>
  <si>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</si>
  <si>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</si>
  <si>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</si>
  <si>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</si>
  <si>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</si>
  <si>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</si>
  <si>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</si>
  <si>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</si>
  <si>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</si>
  <si>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</si>
  <si>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</si>
  <si>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</si>
  <si>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</si>
  <si>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</si>
  <si>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</si>
  <si>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</si>
  <si>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</si>
  <si>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</si>
  <si>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</si>
  <si>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</si>
  <si>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</si>
  <si>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</si>
  <si>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</si>
  <si>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</si>
  <si>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</si>
  <si>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</si>
  <si>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</si>
  <si>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</si>
  <si>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</si>
  <si>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</si>
  <si>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</si>
  <si>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</si>
  <si>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</si>
  <si>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</si>
  <si>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</si>
  <si>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</si>
  <si>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</si>
  <si>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</si>
  <si>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</si>
  <si>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</si>
  <si>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</si>
  <si>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</si>
  <si>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</si>
  <si>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</si>
  <si>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</si>
  <si>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</si>
  <si>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</si>
  <si>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</si>
  <si>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</si>
  <si>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</si>
  <si>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</si>
  <si>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</si>
  <si>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</si>
  <si>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</si>
  <si>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</si>
  <si>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</si>
  <si>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</si>
  <si>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</si>
  <si>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</si>
  <si>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</si>
  <si>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</si>
  <si>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</si>
  <si>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</si>
  <si>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</si>
  <si>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</si>
  <si>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</si>
  <si>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</si>
  <si>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</si>
  <si>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</si>
  <si>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</si>
  <si>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</si>
  <si>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</si>
  <si>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</si>
  <si>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</si>
  <si>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</si>
  <si>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</si>
  <si>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</si>
  <si>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</si>
  <si>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</si>
  <si>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</si>
  <si>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</si>
  <si>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</si>
  <si>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</si>
  <si>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</si>
  <si>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</si>
  <si>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</si>
  <si>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</si>
  <si>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</si>
  <si>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</si>
  <si>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</si>
  <si>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</si>
  <si>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</si>
  <si>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</si>
  <si>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</si>
  <si>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</si>
  <si>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</si>
  <si>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</si>
  <si>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</si>
  <si>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</si>
  <si>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</si>
  <si>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</si>
  <si>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</si>
  <si>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</si>
  <si>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</si>
  <si>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</si>
  <si>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</si>
  <si>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</si>
  <si>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</si>
  <si>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</si>
  <si>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</si>
  <si>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</si>
  <si>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</si>
  <si>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</si>
  <si>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</si>
  <si>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</si>
  <si>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</si>
  <si>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</si>
  <si>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</si>
  <si>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</si>
  <si>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</si>
  <si>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</si>
  <si>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</si>
  <si>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</si>
  <si>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</si>
  <si>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</si>
  <si>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</si>
  <si>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</si>
  <si>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</si>
  <si>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</si>
  <si>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</si>
  <si>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</si>
  <si>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</si>
  <si>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</si>
  <si>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</si>
  <si>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</si>
  <si>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</si>
  <si>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</si>
  <si>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</si>
  <si>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</si>
  <si>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</si>
  <si>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</si>
  <si>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</si>
  <si>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</si>
  <si>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</si>
  <si>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</si>
  <si>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</si>
  <si>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</si>
  <si>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</si>
  <si>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</si>
  <si>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</si>
  <si>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</si>
  <si>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</si>
  <si>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</si>
  <si>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</si>
  <si>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</si>
  <si>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</si>
  <si>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</si>
  <si>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</si>
  <si>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</si>
  <si>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</si>
  <si>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</si>
  <si>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</si>
  <si>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</si>
  <si>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</si>
  <si>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</si>
  <si>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</si>
  <si>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</si>
  <si>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</si>
  <si>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</si>
  <si>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</si>
  <si>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</si>
  <si>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</si>
  <si>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</si>
  <si>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</si>
  <si>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</si>
  <si>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</si>
  <si>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</si>
  <si>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</si>
  <si>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</si>
  <si>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</si>
  <si>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</si>
  <si>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</si>
  <si>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</si>
  <si>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</si>
  <si>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</si>
  <si>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</si>
  <si>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</si>
  <si>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</si>
  <si>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</si>
  <si>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</si>
  <si>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</si>
  <si>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</si>
  <si>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</si>
  <si>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</si>
  <si>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</si>
  <si>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</si>
  <si>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</si>
  <si>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</si>
  <si>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</si>
  <si>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</si>
  <si>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</si>
  <si>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</si>
  <si>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</si>
  <si>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</si>
  <si>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</si>
  <si>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</si>
  <si>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</si>
  <si>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</si>
  <si>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</si>
  <si>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</si>
  <si>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</si>
  <si>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</si>
  <si>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</si>
  <si>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</si>
  <si>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</si>
  <si>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</si>
  <si>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</si>
  <si>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</si>
  <si>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</si>
  <si>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</si>
  <si>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</si>
  <si>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</si>
  <si>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</si>
  <si>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</si>
  <si>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</si>
  <si>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</si>
  <si>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</si>
  <si>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</si>
  <si>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</si>
  <si>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</si>
  <si>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</si>
  <si>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</si>
  <si>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</si>
  <si>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</si>
  <si>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</si>
  <si>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</si>
  <si>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</si>
  <si>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</si>
  <si>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</si>
  <si>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</si>
  <si>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</si>
  <si>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</si>
  <si>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</si>
  <si>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</si>
  <si>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</si>
  <si>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</si>
  <si>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</si>
  <si>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</si>
  <si>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</si>
  <si>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</si>
  <si>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</si>
  <si>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</si>
  <si>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</si>
  <si>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</si>
  <si>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</si>
  <si>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</si>
  <si>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</si>
  <si>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</si>
  <si>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</si>
  <si>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</si>
  <si>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</si>
  <si>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</si>
  <si>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</si>
  <si>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</si>
  <si>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</si>
  <si>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</si>
  <si>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</si>
  <si>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</si>
  <si>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</si>
  <si>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</si>
  <si>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</si>
  <si>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</si>
  <si>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</si>
  <si>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</si>
  <si>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</si>
  <si>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</si>
  <si>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</si>
  <si>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</si>
  <si>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</si>
  <si>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</si>
  <si>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</si>
  <si>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</si>
  <si>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</si>
  <si>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</si>
  <si>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</si>
  <si>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</si>
  <si>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</si>
  <si>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</si>
  <si>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</si>
  <si>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</si>
  <si>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</si>
  <si>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</si>
  <si>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</si>
  <si>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</si>
  <si>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</si>
  <si>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</si>
  <si>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</si>
  <si>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</si>
  <si>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</si>
  <si>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</si>
  <si>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</si>
  <si>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</si>
  <si>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</si>
  <si>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</si>
  <si>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</si>
  <si>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</si>
  <si>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</si>
  <si>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</si>
  <si>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</si>
  <si>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</si>
  <si>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</si>
  <si>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</si>
  <si>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</si>
  <si>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</si>
  <si>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</si>
  <si>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</si>
  <si>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</si>
  <si>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</si>
  <si>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</si>
  <si>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</si>
  <si>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</si>
  <si>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</si>
  <si>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</si>
  <si>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</si>
  <si>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</si>
  <si>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</si>
  <si>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</si>
  <si>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</si>
  <si>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</si>
  <si>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</si>
  <si>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</si>
  <si>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</si>
  <si>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</si>
  <si>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</si>
  <si>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</si>
  <si>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</si>
  <si>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</si>
  <si>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</si>
  <si>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</si>
  <si>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</si>
  <si>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</si>
  <si>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</si>
  <si>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</si>
  <si>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</si>
  <si>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</si>
  <si>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</si>
  <si>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</si>
  <si>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</si>
  <si>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</si>
  <si>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</si>
  <si>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</si>
  <si>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</si>
  <si>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</si>
  <si>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</si>
  <si>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</si>
  <si>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</si>
  <si>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</si>
  <si>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</si>
  <si>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</si>
  <si>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</si>
  <si>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</si>
  <si>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</si>
  <si>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</si>
  <si>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</si>
  <si>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</si>
  <si>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</si>
  <si>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</si>
  <si>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</si>
  <si>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</si>
  <si>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</si>
  <si>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</si>
  <si>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</si>
  <si>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</si>
  <si>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</si>
  <si>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</si>
  <si>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</si>
  <si>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</si>
  <si>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</si>
  <si>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</si>
  <si>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</si>
  <si>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</si>
  <si>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</si>
  <si>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</si>
  <si>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</si>
  <si>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</si>
  <si>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</si>
  <si>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</si>
  <si>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</si>
  <si>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</si>
  <si>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</si>
  <si>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</si>
  <si>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</si>
  <si>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</si>
  <si>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</si>
  <si>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</si>
  <si>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</si>
  <si>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</si>
  <si>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</si>
  <si>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</si>
  <si>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</si>
  <si>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</si>
  <si>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</si>
  <si>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</si>
  <si>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</si>
  <si>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</si>
  <si>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</si>
  <si>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</si>
  <si>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</si>
  <si>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</si>
  <si>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</si>
  <si>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</si>
  <si>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</si>
  <si>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</si>
  <si>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</si>
  <si>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</si>
  <si>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</si>
  <si>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</si>
  <si>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</si>
  <si>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</si>
  <si>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</si>
  <si>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</si>
  <si>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</si>
  <si>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</si>
  <si>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</si>
  <si>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</si>
  <si>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</si>
  <si>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</si>
  <si>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</si>
  <si>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</si>
  <si>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</si>
  <si>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</si>
  <si>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</si>
  <si>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</si>
  <si>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</si>
  <si>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</si>
  <si>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</si>
  <si>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</si>
  <si>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</si>
  <si>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</si>
  <si>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</si>
  <si>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</si>
  <si>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</si>
  <si>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</si>
  <si>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</si>
  <si>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</si>
  <si>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</si>
  <si>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</si>
  <si>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</si>
  <si>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</si>
  <si>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</si>
  <si>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</si>
  <si>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</si>
  <si>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</si>
  <si>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</si>
  <si>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</si>
  <si>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</si>
  <si>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</si>
  <si>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</si>
  <si>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</si>
  <si>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</si>
  <si>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</si>
  <si>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</si>
  <si>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</si>
  <si>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</si>
  <si>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</si>
  <si>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</si>
  <si>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</si>
  <si>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</si>
  <si>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</si>
  <si>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</si>
  <si>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</si>
  <si>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</si>
  <si>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</si>
  <si>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</si>
  <si>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</si>
  <si>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</si>
  <si>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</si>
  <si>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</si>
  <si>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</si>
  <si>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</si>
  <si>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</si>
  <si>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</si>
  <si>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</si>
  <si>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</si>
  <si>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</si>
  <si>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</si>
  <si>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</si>
  <si>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</si>
  <si>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</si>
  <si>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</si>
  <si>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</si>
  <si>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</si>
  <si>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</si>
  <si>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</si>
  <si>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</si>
  <si>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</si>
  <si>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</si>
  <si>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</si>
  <si>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</si>
  <si>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</si>
  <si>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</si>
  <si>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</si>
  <si>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</si>
  <si>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</si>
  <si>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</si>
  <si>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</si>
  <si>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</si>
  <si>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</si>
  <si>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</si>
  <si>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</si>
  <si>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</si>
  <si>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</si>
  <si>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</si>
  <si>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</si>
  <si>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</si>
  <si>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</si>
  <si>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</si>
  <si>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</si>
  <si>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</si>
  <si>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</si>
  <si>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</si>
  <si>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</si>
  <si>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</si>
  <si>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</si>
  <si>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</si>
  <si>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</si>
  <si>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</si>
  <si>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</si>
  <si>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</si>
  <si>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</si>
  <si>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</si>
  <si>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</si>
  <si>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</si>
  <si>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</si>
  <si>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</si>
  <si>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</si>
  <si>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</si>
  <si>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</si>
  <si>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</si>
  <si>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</si>
  <si>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</si>
  <si>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</si>
  <si>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</si>
  <si>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</si>
  <si>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</si>
  <si>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</si>
  <si>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</si>
  <si>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</si>
  <si>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</si>
  <si>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</si>
  <si>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</si>
  <si>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</si>
  <si>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</si>
  <si>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</si>
  <si>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</si>
  <si>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</si>
  <si>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</si>
  <si>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</si>
  <si>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</si>
  <si>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</si>
  <si>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</si>
  <si>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</si>
  <si>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</si>
  <si>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</si>
  <si>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</si>
  <si>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</si>
  <si>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</si>
  <si>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</si>
  <si>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</si>
  <si>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</si>
  <si>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</si>
  <si>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</si>
  <si>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</si>
  <si>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</si>
  <si>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</si>
  <si>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</si>
  <si>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</si>
  <si>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</si>
  <si>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</si>
  <si>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</si>
  <si>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</si>
  <si>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</si>
  <si>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</si>
  <si>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</si>
  <si>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</si>
  <si>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</si>
  <si>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</si>
  <si>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</si>
  <si>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</si>
  <si>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</si>
  <si>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</si>
  <si>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</si>
  <si>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</si>
  <si>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</si>
  <si>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</si>
  <si>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</si>
  <si>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</si>
  <si>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</si>
  <si>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</si>
  <si>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</si>
  <si>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</si>
  <si>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</si>
  <si>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</si>
  <si>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</si>
  <si>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</si>
  <si>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</si>
  <si>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</si>
  <si>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</si>
  <si>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</si>
  <si>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</si>
  <si>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</si>
  <si>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</si>
  <si>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</si>
  <si>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</si>
  <si>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</si>
  <si>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</si>
  <si>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</si>
  <si>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</si>
  <si>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</si>
  <si>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</si>
  <si>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</si>
  <si>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</si>
  <si>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</si>
  <si>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</si>
  <si>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</si>
  <si>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</si>
  <si>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</si>
  <si>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</si>
  <si>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</si>
  <si>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</si>
  <si>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</si>
  <si>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</si>
  <si>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</si>
  <si>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</si>
  <si>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</si>
  <si>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</si>
  <si>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</si>
  <si>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</si>
  <si>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</si>
  <si>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</si>
  <si>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</si>
  <si>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</si>
  <si>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</si>
  <si>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</si>
  <si>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</si>
  <si>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</si>
  <si>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</si>
  <si>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</si>
  <si>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</si>
  <si>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</si>
  <si>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</si>
  <si>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</si>
  <si>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</si>
  <si>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</si>
  <si>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</si>
  <si>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</si>
  <si>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</si>
  <si>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</si>
  <si>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</si>
  <si>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</si>
  <si>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</si>
  <si>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</si>
  <si>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</si>
  <si>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</si>
  <si>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</si>
  <si>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</si>
  <si>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</si>
  <si>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</si>
  <si>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</si>
  <si>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</si>
  <si>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</si>
  <si>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</si>
  <si>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</si>
  <si>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</si>
  <si>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</si>
  <si>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</si>
  <si>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</si>
  <si>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</si>
  <si>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</si>
  <si>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</si>
  <si>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</si>
  <si>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</si>
  <si>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</si>
  <si>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</si>
  <si>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</si>
  <si>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</si>
  <si>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</si>
  <si>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</si>
  <si>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</si>
  <si>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</si>
  <si>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</si>
  <si>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</si>
  <si>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</si>
  <si>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</si>
  <si>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</si>
  <si>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</si>
  <si>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</si>
  <si>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</si>
  <si>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</si>
  <si>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</si>
  <si>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</si>
  <si>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</si>
  <si>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</si>
  <si>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</si>
  <si>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</si>
  <si>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</si>
  <si>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</si>
  <si>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</si>
  <si>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</si>
  <si>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</si>
  <si>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</si>
  <si>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</si>
  <si>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</si>
  <si>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</si>
  <si>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</si>
  <si>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</si>
  <si>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</si>
  <si>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</si>
  <si>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</si>
  <si>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</si>
  <si>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</si>
  <si>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</si>
  <si>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</si>
  <si>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</si>
  <si>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</si>
  <si>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</si>
  <si>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</si>
  <si>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</si>
  <si>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</si>
  <si>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</si>
  <si>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</si>
  <si>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</si>
  <si>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</si>
  <si>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</si>
  <si>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</si>
  <si>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</si>
  <si>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</si>
  <si>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</si>
  <si>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</si>
  <si>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</si>
  <si>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</si>
  <si>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</si>
  <si>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</si>
  <si>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</si>
  <si>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</si>
  <si>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</si>
  <si>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</si>
  <si>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</si>
  <si>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</si>
  <si>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</si>
  <si>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</si>
  <si>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</si>
  <si>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</si>
  <si>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</si>
  <si>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</si>
  <si>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</si>
  <si>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</si>
  <si>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</si>
  <si>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</si>
  <si>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</si>
  <si>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</si>
  <si>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</si>
  <si>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</si>
  <si>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</si>
  <si>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</si>
  <si>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</si>
  <si>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</si>
  <si>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</si>
  <si>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</si>
  <si>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</si>
  <si>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</si>
  <si>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</si>
  <si>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</si>
  <si>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</si>
  <si>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</si>
  <si>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</si>
  <si>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</si>
  <si>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</si>
  <si>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</si>
  <si>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</si>
  <si>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</si>
  <si>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</si>
  <si>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</si>
  <si>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</si>
  <si>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</si>
  <si>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</si>
  <si>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</si>
  <si>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</si>
  <si>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</si>
  <si>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</si>
  <si>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</si>
  <si>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</si>
  <si>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</si>
  <si>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</si>
  <si>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</si>
  <si>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</si>
  <si>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</si>
  <si>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</si>
  <si>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</si>
  <si>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</si>
  <si>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</si>
  <si>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</si>
  <si>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</si>
  <si>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</si>
  <si>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</si>
  <si>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</si>
  <si>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</si>
  <si>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</si>
  <si>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</si>
  <si>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</si>
  <si>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</si>
  <si>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</si>
  <si>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</si>
  <si>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</si>
  <si>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</si>
  <si>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</si>
  <si>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</si>
  <si>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</si>
  <si>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</si>
  <si>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</si>
  <si>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</si>
  <si>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</si>
  <si>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</si>
  <si>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</si>
  <si>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</si>
  <si>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</si>
  <si>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</si>
  <si>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</si>
  <si>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</si>
  <si>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</si>
  <si>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</si>
  <si>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</si>
  <si>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</si>
  <si>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</si>
  <si>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</si>
  <si>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</si>
  <si>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</si>
  <si>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</si>
  <si>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</si>
  <si>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</si>
  <si>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</si>
  <si>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</si>
  <si>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</si>
  <si>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</si>
  <si>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</si>
  <si>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</si>
  <si>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</si>
  <si>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</si>
  <si>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</si>
  <si>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</si>
  <si>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</si>
  <si>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</si>
  <si>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</si>
  <si>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</si>
  <si>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</si>
  <si>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</si>
  <si>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</si>
  <si>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</si>
  <si>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</si>
  <si>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</si>
  <si>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</si>
  <si>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</si>
  <si>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</si>
  <si>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</si>
  <si>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</si>
  <si>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</si>
  <si>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</si>
  <si>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</si>
  <si>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</si>
  <si>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</si>
  <si>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</si>
  <si>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</si>
  <si>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</si>
  <si>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</si>
  <si>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</si>
  <si>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</si>
  <si>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</si>
  <si>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</si>
  <si>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</si>
  <si>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</si>
  <si>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</si>
  <si>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</si>
  <si>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</si>
  <si>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</si>
  <si>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</si>
  <si>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</si>
  <si>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</si>
  <si>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</si>
  <si>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</si>
  <si>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</si>
  <si>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</si>
  <si>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</si>
  <si>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</si>
  <si>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</si>
  <si>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</si>
  <si>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</si>
  <si>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</si>
  <si>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</si>
  <si>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</si>
  <si>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</si>
  <si>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</si>
  <si>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</si>
  <si>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</si>
  <si>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</si>
  <si>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</si>
  <si>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</si>
  <si>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</si>
  <si>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</si>
  <si>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</si>
  <si>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</si>
  <si>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</si>
  <si>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</si>
  <si>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</si>
  <si>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</si>
  <si>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</si>
  <si>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</si>
  <si>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</si>
  <si>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</si>
  <si>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</si>
  <si>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</si>
  <si>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</si>
  <si>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</si>
  <si>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</si>
  <si>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</si>
  <si>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</si>
  <si>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</si>
  <si>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</si>
  <si>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</si>
  <si>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</si>
  <si>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</si>
  <si>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</si>
  <si>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</si>
  <si>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</si>
  <si>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</si>
  <si>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</si>
  <si>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</si>
  <si>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</si>
  <si>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</si>
  <si>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</si>
  <si>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</si>
  <si>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</si>
  <si>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</si>
  <si>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</si>
  <si>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</si>
  <si>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</si>
  <si>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</si>
  <si>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</si>
  <si>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</si>
  <si>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</si>
  <si>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</si>
  <si>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</si>
  <si>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</si>
  <si>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</si>
  <si>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</si>
  <si>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</si>
  <si>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</si>
  <si>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</si>
  <si>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</si>
  <si>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</si>
  <si>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</si>
  <si>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</si>
  <si>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</si>
  <si>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</si>
  <si>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</si>
  <si>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</si>
  <si>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</si>
  <si>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</si>
  <si>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</si>
  <si>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</si>
  <si>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</si>
  <si>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</si>
  <si>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</si>
  <si>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</si>
  <si>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</si>
  <si>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</si>
  <si>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</si>
  <si>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</si>
  <si>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</si>
  <si>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</si>
  <si>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</si>
  <si>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</si>
  <si>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</si>
  <si>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</si>
  <si>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</si>
  <si>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</si>
  <si>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</si>
  <si>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</si>
  <si>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</si>
  <si>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</si>
  <si>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</si>
  <si>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</si>
  <si>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</si>
  <si>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</si>
  <si>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</si>
  <si>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</si>
  <si>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</si>
  <si>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</si>
  <si>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</si>
  <si>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</si>
  <si>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</si>
  <si>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</si>
  <si>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</si>
  <si>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</si>
  <si>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</si>
  <si>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</si>
  <si>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</si>
  <si>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</si>
  <si>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</si>
  <si>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</si>
  <si>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</si>
  <si>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</si>
  <si>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</si>
  <si>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</si>
  <si>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</si>
  <si>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</si>
  <si>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</si>
  <si>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</si>
  <si>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</si>
  <si>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</si>
  <si>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</si>
  <si>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</si>
  <si>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</si>
  <si>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</si>
  <si>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</si>
  <si>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</si>
  <si>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</si>
  <si>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</si>
  <si>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</si>
  <si>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</si>
  <si>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</si>
  <si>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</si>
  <si>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</si>
  <si>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</si>
  <si>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</si>
  <si>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</si>
  <si>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</si>
  <si>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</si>
  <si>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</si>
  <si>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</si>
  <si>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</si>
  <si>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</si>
  <si>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</si>
  <si>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</si>
  <si>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</si>
  <si>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</si>
  <si>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</si>
  <si>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</si>
  <si>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</si>
  <si>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</si>
  <si>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</si>
  <si>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</si>
  <si>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</si>
  <si>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</si>
  <si>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</si>
  <si>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</si>
  <si>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</si>
  <si>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</si>
  <si>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</si>
  <si>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</si>
  <si>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</si>
  <si>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</si>
  <si>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</si>
  <si>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</si>
  <si>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</si>
  <si>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</si>
  <si>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</si>
  <si>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</si>
  <si>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</si>
  <si>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</si>
  <si>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</si>
  <si>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</si>
  <si>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</si>
  <si>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</si>
  <si>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</si>
  <si>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</si>
  <si>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</si>
  <si>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</si>
  <si>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</si>
  <si>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</si>
  <si>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</si>
  <si>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</si>
  <si>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</si>
  <si>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</si>
  <si>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</si>
  <si>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</si>
  <si>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</si>
  <si>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</si>
  <si>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</si>
  <si>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</si>
  <si>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</si>
  <si>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</si>
  <si>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</si>
  <si>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</si>
  <si>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</si>
  <si>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</si>
  <si>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</si>
  <si>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</si>
  <si>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</si>
  <si>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</si>
  <si>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</si>
  <si>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</si>
  <si>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</si>
  <si>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</si>
  <si>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</si>
  <si>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</si>
  <si>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</si>
  <si>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</si>
  <si>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</si>
  <si>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</si>
  <si>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</si>
  <si>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</si>
  <si>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</si>
  <si>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</si>
  <si>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</si>
  <si>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</si>
  <si>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</si>
  <si>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</si>
  <si>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</si>
  <si>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</si>
  <si>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</si>
  <si>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</si>
  <si>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</si>
  <si>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</si>
  <si>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</si>
  <si>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</si>
  <si>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</si>
  <si>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</si>
  <si>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</si>
  <si>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</si>
  <si>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</si>
  <si>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</si>
  <si>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</si>
  <si>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</si>
  <si>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</si>
  <si>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</si>
  <si>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</si>
  <si>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</si>
  <si>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</si>
  <si>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</si>
  <si>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</si>
  <si>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</si>
  <si>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</si>
  <si>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</si>
  <si>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</si>
  <si>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</si>
  <si>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</si>
  <si>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</si>
  <si>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</si>
  <si>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</si>
  <si>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</si>
  <si>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</si>
  <si>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</si>
  <si>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</si>
  <si>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</si>
  <si>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</si>
  <si>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</si>
  <si>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</si>
  <si>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</si>
  <si>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</si>
  <si>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</si>
  <si>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</si>
  <si>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</si>
  <si>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</si>
  <si>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</si>
  <si>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</si>
  <si>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</si>
  <si>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</si>
  <si>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</si>
  <si>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</si>
  <si>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</si>
  <si>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</si>
  <si>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</si>
  <si>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</si>
  <si>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</si>
  <si>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</si>
  <si>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</si>
  <si>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</si>
  <si>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</si>
  <si>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</si>
  <si>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</si>
  <si>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</si>
  <si>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</si>
  <si>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</si>
  <si>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</si>
  <si>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</si>
  <si>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</si>
  <si>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</si>
  <si>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</si>
  <si>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</si>
  <si>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</si>
  <si>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</si>
  <si>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</si>
  <si>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</si>
  <si>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</si>
  <si>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</si>
  <si>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</si>
  <si>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</si>
  <si>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</si>
  <si>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</si>
  <si>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</si>
  <si>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</si>
  <si>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</si>
  <si>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</si>
  <si>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</si>
  <si>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</si>
  <si>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</si>
  <si>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</si>
  <si>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</si>
  <si>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</si>
  <si>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</si>
  <si>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</si>
  <si>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</si>
  <si>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</si>
  <si>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</si>
  <si>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</si>
  <si>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</si>
  <si>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</si>
  <si>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</si>
  <si>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</si>
  <si>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</si>
  <si>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</si>
  <si>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</si>
  <si>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</si>
  <si>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</si>
  <si>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</si>
  <si>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</si>
  <si>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</si>
  <si>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</si>
  <si>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</si>
  <si>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</si>
  <si>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</si>
  <si>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</si>
  <si>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</si>
  <si>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</si>
  <si>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</si>
  <si>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</si>
  <si>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</si>
  <si>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</si>
  <si>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</si>
  <si>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</si>
  <si>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</si>
  <si>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</si>
  <si>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</si>
  <si>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</si>
  <si>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</si>
  <si>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</si>
  <si>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</si>
  <si>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</si>
  <si>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</si>
  <si>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</si>
  <si>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</si>
  <si>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</si>
  <si>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</si>
  <si>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</si>
  <si>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</si>
  <si>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</si>
  <si>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</si>
  <si>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</si>
  <si>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</si>
  <si>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</si>
  <si>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</si>
  <si>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</si>
  <si>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</si>
  <si>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</si>
  <si>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</si>
  <si>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</si>
  <si>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</si>
  <si>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</si>
  <si>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</si>
  <si>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</si>
  <si>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</si>
  <si>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</si>
  <si>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</si>
  <si>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</si>
  <si>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</si>
  <si>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</si>
  <si>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</si>
  <si>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</si>
  <si>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</si>
  <si>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</si>
  <si>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</si>
  <si>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</si>
  <si>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</si>
  <si>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</si>
  <si>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</si>
  <si>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</si>
  <si>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</si>
  <si>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</si>
  <si>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</si>
  <si>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</si>
  <si>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</si>
  <si>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</si>
  <si>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</si>
  <si>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</si>
  <si>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</si>
  <si>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</si>
  <si>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</si>
  <si>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</si>
  <si>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</si>
  <si>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</si>
  <si>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</si>
  <si>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</si>
  <si>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</si>
  <si>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</si>
  <si>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</si>
  <si>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</si>
  <si>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</si>
  <si>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</si>
  <si>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</si>
  <si>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</si>
  <si>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</si>
  <si>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</si>
  <si>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</si>
  <si>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</si>
  <si>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</si>
  <si>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</si>
  <si>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</si>
  <si>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</si>
  <si>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</si>
  <si>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</si>
  <si>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</si>
  <si>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</si>
  <si>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</si>
  <si>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</si>
  <si>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</si>
  <si>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</si>
  <si>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</si>
  <si>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</si>
  <si>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</si>
  <si>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</si>
  <si>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</si>
  <si>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</si>
  <si>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</si>
  <si>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</si>
  <si>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</si>
  <si>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</si>
  <si>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</si>
  <si>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</si>
  <si>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</si>
  <si>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</si>
  <si>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</si>
  <si>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</si>
  <si>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</si>
  <si>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</si>
  <si>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</si>
  <si>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</si>
  <si>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</si>
  <si>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</si>
  <si>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</si>
  <si>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</si>
  <si>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</si>
  <si>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</si>
  <si>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</si>
  <si>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</si>
  <si>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</si>
  <si>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</si>
  <si>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</si>
  <si>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</si>
  <si>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</si>
  <si>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</si>
  <si>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</si>
  <si>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</si>
  <si>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</si>
  <si>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</si>
  <si>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</si>
  <si>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</si>
  <si>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</si>
  <si>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</si>
  <si>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</si>
  <si>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</si>
  <si>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</si>
  <si>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</si>
  <si>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</si>
  <si>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</si>
  <si>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</si>
  <si>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</si>
  <si>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</si>
  <si>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</si>
  <si>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</si>
  <si>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</si>
  <si>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</si>
  <si>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</si>
  <si>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</si>
  <si>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</si>
  <si>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</si>
  <si>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</si>
  <si>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</si>
  <si>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</si>
  <si>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</si>
  <si>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</si>
  <si>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</si>
  <si>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</si>
  <si>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</si>
  <si>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</si>
  <si>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</si>
  <si>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</si>
  <si>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</si>
  <si>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</si>
  <si>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</si>
  <si>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</si>
  <si>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</si>
  <si>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</si>
  <si>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</si>
  <si>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</si>
  <si>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</si>
  <si>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</si>
  <si>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</si>
  <si>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</si>
  <si>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</si>
  <si>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</si>
  <si>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</si>
  <si>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</si>
  <si>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</si>
  <si>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</si>
  <si>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</si>
  <si>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</si>
  <si>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</si>
  <si>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</si>
  <si>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</si>
  <si>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</si>
  <si>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</si>
  <si>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</si>
  <si>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</si>
  <si>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</si>
  <si>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</si>
  <si>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</si>
  <si>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</si>
  <si>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</si>
  <si>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</si>
  <si>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</si>
  <si>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</si>
  <si>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</si>
  <si>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</si>
  <si>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</si>
  <si>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</si>
  <si>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</si>
  <si>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</si>
  <si>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</si>
  <si>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</si>
  <si>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</si>
  <si>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</si>
  <si>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</si>
  <si>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</si>
  <si>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</si>
  <si>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</si>
  <si>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</si>
  <si>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</si>
  <si>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</si>
  <si>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</si>
  <si>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</si>
  <si>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</si>
  <si>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</si>
  <si>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</si>
  <si>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</si>
  <si>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</si>
  <si>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</si>
  <si>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</si>
  <si>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</si>
  <si>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</si>
  <si>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</si>
  <si>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</si>
  <si>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</si>
  <si>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</si>
  <si>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</si>
  <si>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</si>
  <si>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</si>
  <si>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</si>
  <si>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</si>
  <si>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</si>
  <si>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</si>
  <si>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</si>
  <si>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</si>
  <si>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</si>
  <si>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</si>
  <si>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</si>
  <si>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</si>
  <si>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</si>
  <si>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</si>
  <si>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</si>
  <si>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</si>
  <si>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</si>
  <si>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</si>
  <si>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</si>
  <si>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</si>
  <si>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</si>
  <si>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</si>
  <si>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</si>
  <si>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</si>
  <si>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</si>
  <si>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</si>
  <si>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</si>
  <si>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</si>
  <si>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</si>
  <si>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</si>
  <si>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</si>
  <si>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</si>
  <si>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</si>
  <si>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</si>
  <si>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</si>
  <si>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</si>
  <si>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</si>
  <si>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</si>
  <si>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</si>
  <si>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</si>
  <si>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</si>
  <si>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</si>
  <si>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</si>
  <si>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</si>
  <si>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</si>
  <si>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</si>
  <si>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</si>
  <si>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</si>
  <si>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</si>
  <si>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</si>
  <si>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</si>
  <si>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</si>
  <si>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</si>
  <si>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</si>
  <si>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</si>
  <si>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</si>
  <si>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</si>
  <si>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</si>
  <si>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</si>
  <si>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</si>
  <si>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</si>
  <si>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</si>
  <si>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</si>
  <si>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</si>
  <si>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</si>
  <si>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</si>
  <si>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</si>
  <si>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</si>
  <si>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</si>
  <si>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</si>
  <si>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</si>
  <si>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</si>
  <si>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</si>
  <si>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</si>
  <si>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</si>
  <si>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</si>
  <si>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</si>
  <si>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</si>
  <si>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</si>
  <si>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</si>
  <si>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</si>
  <si>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</si>
  <si>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</si>
  <si>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</si>
  <si>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</si>
  <si>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</si>
  <si>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</si>
  <si>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</si>
  <si>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</si>
  <si>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</si>
  <si>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</si>
  <si>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</si>
  <si>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</si>
  <si>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</si>
  <si>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</si>
  <si>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</si>
  <si>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</si>
  <si>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</si>
  <si>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</si>
  <si>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</si>
  <si>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</si>
  <si>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</si>
  <si>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</si>
  <si>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</si>
  <si>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</si>
  <si>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</si>
  <si>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</si>
  <si>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</si>
  <si>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</si>
  <si>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</si>
  <si>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</si>
  <si>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</si>
  <si>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</si>
  <si>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</si>
  <si>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</si>
  <si>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</si>
  <si>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</si>
  <si>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</si>
  <si>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</si>
  <si>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</si>
  <si>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</si>
  <si>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</si>
  <si>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</si>
  <si>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</si>
  <si>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</si>
  <si>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</si>
  <si>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</si>
  <si>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</si>
  <si>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</si>
  <si>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</si>
  <si>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</si>
  <si>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</si>
  <si>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</si>
  <si>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</si>
  <si>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</si>
  <si>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</si>
  <si>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</si>
  <si>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</si>
  <si>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</si>
  <si>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</si>
  <si>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</si>
  <si>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</si>
  <si>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</si>
  <si>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</si>
  <si>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</si>
  <si>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</si>
  <si>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</si>
  <si>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</si>
  <si>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</si>
  <si>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</si>
  <si>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</si>
  <si>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</si>
  <si>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</si>
  <si>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</si>
  <si>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</si>
  <si>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</si>
  <si>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</si>
  <si>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</si>
  <si>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</si>
  <si>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</si>
  <si>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</si>
  <si>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</si>
  <si>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</si>
  <si>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</si>
  <si>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</si>
  <si>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</si>
  <si>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</si>
  <si>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</si>
  <si>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</si>
  <si>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</si>
  <si>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</si>
  <si>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</si>
  <si>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</si>
  <si>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</si>
  <si>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</si>
  <si>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</si>
  <si>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</si>
  <si>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</si>
  <si>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</si>
  <si>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</si>
  <si>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</si>
  <si>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</si>
  <si>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</si>
  <si>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</si>
  <si>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</si>
  <si>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</si>
  <si>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</si>
  <si>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</si>
  <si>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</si>
  <si>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</si>
  <si>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</si>
  <si>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</si>
  <si>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</si>
  <si>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</si>
  <si>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</si>
  <si>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</si>
  <si>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</si>
  <si>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</si>
  <si>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</si>
  <si>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</si>
  <si>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</si>
  <si>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</si>
  <si>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</si>
  <si>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</si>
  <si>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</si>
  <si>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</si>
  <si>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</si>
  <si>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</si>
  <si>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</si>
  <si>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</si>
  <si>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</si>
  <si>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</si>
  <si>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</si>
  <si>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</si>
  <si>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</si>
  <si>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</si>
  <si>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</si>
  <si>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</si>
  <si>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</si>
  <si>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</si>
  <si>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</si>
  <si>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</si>
  <si>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</si>
  <si>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</si>
  <si>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</si>
  <si>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</si>
  <si>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</si>
  <si>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</si>
  <si>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</si>
  <si>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</si>
  <si>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</si>
  <si>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</si>
  <si>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</si>
  <si>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</si>
  <si>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</si>
  <si>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</si>
  <si>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</si>
  <si>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</si>
  <si>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</si>
  <si>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</si>
  <si>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</si>
  <si>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</si>
  <si>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</si>
  <si>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</si>
  <si>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</si>
  <si>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</si>
  <si>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</si>
  <si>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</si>
  <si>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</si>
  <si>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</si>
  <si>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</si>
  <si>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</si>
  <si>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</si>
  <si>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</si>
  <si>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</si>
  <si>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</si>
  <si>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</si>
  <si>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</si>
  <si>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</si>
  <si>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</si>
  <si>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</si>
  <si>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</si>
  <si>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</si>
  <si>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</si>
  <si>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</si>
  <si>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</si>
  <si>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</si>
  <si>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</si>
  <si>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</si>
  <si>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</si>
  <si>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</si>
  <si>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</si>
  <si>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</si>
  <si>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</si>
  <si>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</si>
  <si>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</si>
  <si>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</si>
  <si>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</si>
  <si>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</si>
  <si>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</si>
  <si>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</si>
  <si>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</si>
  <si>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</si>
  <si>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</si>
  <si>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</si>
  <si>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</si>
  <si>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</si>
  <si>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</si>
  <si>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</si>
  <si>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</si>
  <si>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</si>
  <si>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</si>
  <si>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</si>
  <si>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</si>
  <si>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</si>
  <si>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</si>
  <si>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</si>
  <si>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</si>
  <si>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</si>
  <si>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</si>
  <si>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</si>
  <si>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</si>
  <si>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</si>
  <si>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</si>
  <si>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</si>
  <si>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</si>
  <si>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</si>
  <si>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</si>
  <si>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</si>
  <si>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</si>
  <si>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</si>
  <si>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</si>
  <si>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</si>
  <si>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</si>
  <si>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</si>
  <si>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</si>
  <si>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</si>
  <si>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</si>
  <si>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</si>
  <si>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</si>
  <si>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</si>
  <si>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</si>
  <si>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</si>
  <si>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</si>
  <si>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</si>
  <si>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</si>
  <si>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</si>
  <si>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</si>
  <si>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</si>
  <si>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</si>
  <si>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</si>
  <si>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</si>
  <si>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</si>
  <si>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</si>
  <si>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</si>
  <si>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</si>
  <si>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</si>
  <si>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</si>
  <si>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</si>
  <si>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</si>
  <si>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</si>
  <si>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</si>
  <si>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</si>
  <si>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</si>
  <si>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</si>
  <si>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</si>
  <si>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</si>
  <si>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</si>
  <si>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</si>
  <si>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</si>
  <si>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</si>
  <si>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</si>
  <si>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</si>
  <si>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</si>
  <si>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</si>
  <si>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</si>
  <si>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</si>
  <si>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</si>
  <si>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</si>
  <si>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</si>
  <si>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</si>
  <si>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</si>
  <si>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</si>
  <si>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</si>
  <si>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</si>
  <si>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</si>
  <si>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</si>
  <si>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</si>
  <si>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</si>
  <si>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</si>
  <si>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</si>
  <si>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</si>
  <si>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</si>
  <si>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</si>
  <si>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</si>
  <si>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</si>
  <si>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</si>
  <si>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</si>
  <si>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</si>
  <si>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</si>
  <si>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</si>
  <si>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</si>
  <si>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</si>
  <si>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</si>
  <si>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</si>
  <si>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</si>
  <si>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</si>
  <si>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</si>
  <si>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</si>
  <si>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</si>
  <si>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</si>
  <si>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</si>
  <si>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</si>
  <si>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</si>
  <si>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</si>
  <si>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</si>
  <si>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</si>
  <si>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</si>
  <si>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</si>
  <si>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</si>
  <si>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</si>
  <si>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</si>
  <si>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</si>
  <si>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</si>
  <si>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</si>
  <si>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</si>
  <si>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</si>
  <si>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</si>
  <si>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</si>
  <si>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</si>
  <si>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</si>
  <si>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</si>
  <si>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</si>
  <si>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</si>
  <si>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</si>
  <si>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</si>
  <si>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</si>
  <si>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</si>
  <si>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</si>
  <si>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</si>
  <si>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</si>
  <si>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</si>
  <si>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</si>
  <si>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</si>
  <si>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</si>
  <si>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</si>
  <si>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</si>
  <si>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</si>
  <si>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</si>
  <si>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</si>
  <si>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</si>
  <si>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</si>
  <si>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</si>
  <si>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</si>
  <si>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</si>
  <si>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</si>
  <si>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</si>
  <si>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</si>
  <si>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</si>
  <si>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</si>
  <si>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</si>
  <si>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</si>
  <si>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</si>
  <si>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</si>
  <si>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</si>
  <si>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</si>
  <si>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</si>
  <si>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</si>
  <si>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</si>
  <si>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</si>
  <si>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</si>
  <si>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</si>
  <si>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</si>
  <si>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</si>
  <si>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</si>
  <si>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</si>
  <si>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</si>
  <si>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</si>
  <si>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</si>
  <si>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</si>
  <si>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</si>
  <si>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</si>
  <si>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</si>
  <si>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</si>
  <si>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</si>
  <si>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</si>
  <si>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</si>
  <si>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</si>
  <si>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</si>
  <si>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</si>
  <si>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</si>
  <si>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</si>
  <si>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</si>
  <si>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</si>
  <si>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</si>
  <si>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</si>
  <si>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</si>
  <si>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</si>
  <si>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</si>
  <si>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</si>
  <si>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</si>
  <si>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</si>
  <si>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</si>
  <si>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</si>
  <si>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</si>
  <si>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</si>
  <si>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</si>
  <si>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</si>
  <si>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</si>
  <si>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</si>
  <si>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</si>
  <si>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</si>
  <si>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</si>
  <si>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</si>
  <si>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</si>
  <si>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</si>
  <si>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</si>
  <si>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</si>
  <si>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</si>
  <si>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</si>
  <si>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</si>
  <si>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</si>
  <si>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</si>
  <si>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</si>
  <si>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</si>
  <si>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</si>
  <si>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</si>
  <si>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</si>
  <si>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</si>
  <si>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</si>
  <si>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</si>
  <si>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</si>
  <si>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</si>
  <si>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</si>
  <si>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</si>
  <si>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</si>
  <si>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</si>
  <si>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</si>
  <si>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</si>
  <si>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</si>
  <si>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</si>
  <si>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</si>
  <si>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</si>
  <si>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</si>
  <si>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</si>
  <si>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</si>
  <si>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</si>
  <si>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</si>
  <si>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</si>
  <si>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</si>
  <si>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</si>
  <si>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</si>
  <si>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</si>
  <si>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</si>
  <si>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</si>
  <si>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</si>
  <si>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</si>
  <si>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</si>
  <si>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</si>
  <si>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</si>
  <si>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</si>
  <si>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</si>
  <si>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</si>
  <si>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</si>
  <si>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</si>
  <si>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</si>
  <si>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</si>
  <si>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</si>
  <si>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</si>
  <si>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</si>
  <si>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</si>
  <si>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</si>
  <si>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</si>
  <si>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</si>
  <si>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</si>
  <si>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</si>
  <si>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</si>
  <si>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</si>
  <si>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</si>
  <si>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</si>
  <si>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</si>
  <si>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</si>
  <si>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</si>
  <si>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</si>
  <si>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</si>
  <si>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</si>
  <si>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</si>
  <si>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</si>
  <si>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</si>
  <si>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</si>
  <si>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</si>
  <si>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</si>
  <si>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</si>
  <si>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</si>
  <si>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</si>
  <si>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</si>
  <si>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</si>
  <si>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</si>
  <si>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</si>
  <si>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</si>
  <si>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</si>
  <si>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</si>
  <si>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</si>
  <si>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</si>
  <si>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</si>
  <si>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</si>
  <si>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</si>
  <si>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</si>
  <si>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</si>
  <si>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</si>
  <si>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</si>
  <si>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</si>
  <si>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</si>
  <si>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</si>
  <si>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</si>
  <si>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</si>
  <si>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</si>
  <si>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</si>
  <si>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</si>
  <si>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</si>
  <si>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</si>
  <si>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</si>
  <si>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</si>
  <si>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</si>
  <si>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</si>
  <si>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</si>
  <si>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</si>
  <si>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</si>
  <si>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</si>
  <si>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</si>
  <si>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</si>
  <si>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</si>
  <si>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</si>
  <si>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</si>
  <si>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</si>
  <si>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</si>
  <si>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</si>
  <si>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</si>
  <si>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</si>
  <si>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</si>
  <si>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</si>
  <si>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</si>
  <si>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</si>
  <si>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</si>
  <si>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</si>
  <si>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</si>
  <si>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</si>
  <si>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</si>
  <si>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</si>
  <si>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</si>
  <si>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</si>
  <si>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</si>
  <si>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</si>
  <si>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</si>
  <si>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</si>
  <si>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</si>
  <si>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</si>
  <si>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</si>
  <si>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</si>
  <si>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</si>
  <si>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</si>
  <si>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</si>
  <si>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</si>
  <si>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</si>
  <si>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</si>
  <si>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</si>
  <si>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</si>
  <si>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</si>
  <si>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</si>
  <si>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</si>
  <si>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</si>
  <si>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</si>
  <si>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</si>
  <si>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</si>
  <si>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</si>
  <si>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</si>
  <si>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</si>
  <si>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</si>
  <si>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</si>
  <si>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</si>
  <si>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</si>
  <si>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</si>
  <si>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</si>
  <si>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</si>
  <si>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</si>
  <si>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</si>
  <si>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</si>
  <si>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</si>
  <si>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</si>
  <si>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</si>
  <si>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</si>
  <si>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</si>
  <si>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</si>
  <si>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</si>
  <si>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</si>
  <si>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</si>
  <si>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</si>
  <si>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</si>
  <si>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</si>
  <si>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</si>
  <si>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</si>
  <si>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</si>
  <si>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</si>
  <si>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</si>
  <si>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</si>
  <si>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</si>
  <si>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</si>
  <si>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</si>
  <si>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</si>
  <si>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</si>
  <si>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</si>
  <si>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</si>
  <si>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</si>
  <si>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</si>
  <si>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</si>
  <si>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</si>
  <si>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</si>
  <si>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</si>
  <si>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</si>
  <si>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</si>
  <si>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</si>
  <si>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</si>
  <si>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</si>
  <si>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</si>
  <si>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</si>
  <si>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</si>
  <si>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</si>
  <si>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</si>
  <si>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</si>
  <si>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</si>
  <si>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</si>
  <si>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</si>
  <si>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</si>
  <si>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</si>
  <si>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</si>
  <si>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</si>
  <si>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</si>
  <si>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</si>
  <si>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</si>
  <si>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</si>
  <si>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</si>
  <si>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</si>
  <si>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</si>
  <si>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</si>
  <si>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</si>
  <si>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</si>
  <si>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</si>
  <si>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</si>
  <si>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</si>
  <si>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</si>
  <si>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</si>
  <si>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</si>
  <si>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</si>
  <si>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</si>
  <si>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</si>
  <si>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</si>
  <si>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</si>
  <si>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</si>
  <si>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</si>
  <si>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</si>
  <si>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</si>
  <si>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</si>
  <si>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</si>
  <si>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</si>
  <si>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</si>
  <si>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</si>
  <si>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</si>
  <si>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</si>
  <si>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</si>
  <si>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</si>
  <si>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</si>
  <si>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</si>
  <si>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</si>
  <si>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</si>
  <si>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</si>
  <si>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</si>
  <si>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</si>
  <si>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</si>
  <si>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</si>
  <si>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</si>
  <si>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</si>
  <si>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</si>
  <si>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</si>
  <si>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</si>
  <si>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</si>
  <si>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</si>
  <si>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</si>
  <si>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</si>
  <si>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</si>
  <si>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</si>
  <si>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</si>
  <si>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</si>
  <si>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</si>
  <si>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</si>
  <si>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</si>
  <si>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</si>
  <si>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</si>
  <si>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</si>
  <si>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</si>
  <si>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</si>
  <si>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</si>
  <si>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</si>
  <si>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</si>
  <si>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</si>
  <si>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</si>
  <si>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</si>
  <si>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</si>
  <si>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</si>
  <si>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</si>
  <si>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</si>
  <si>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</si>
  <si>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</si>
  <si>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</si>
  <si>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</si>
  <si>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</si>
  <si>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</si>
  <si>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</si>
  <si>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</si>
  <si>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</si>
  <si>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</si>
  <si>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</si>
  <si>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</si>
  <si>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</si>
  <si>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</si>
  <si>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</si>
  <si>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</si>
  <si>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</si>
  <si>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</si>
  <si>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</si>
  <si>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</si>
  <si>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</si>
  <si>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</si>
  <si>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</si>
  <si>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</si>
  <si>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</si>
  <si>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</si>
  <si>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</si>
  <si>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</si>
  <si>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</si>
  <si>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</si>
  <si>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</si>
  <si>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</si>
  <si>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</si>
  <si>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</si>
  <si>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</si>
  <si>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</si>
  <si>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</si>
  <si>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</si>
  <si>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</si>
  <si>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</si>
  <si>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</si>
  <si>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</si>
  <si>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</si>
  <si>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</si>
  <si>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</si>
  <si>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</si>
  <si>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</si>
  <si>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</si>
  <si>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</si>
  <si>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</si>
  <si>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</si>
  <si>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</si>
  <si>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</si>
  <si>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</si>
  <si>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</si>
  <si>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</si>
  <si>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</si>
  <si>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</si>
  <si>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</si>
  <si>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</si>
  <si>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</si>
  <si>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</si>
  <si>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</si>
  <si>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</si>
  <si>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</si>
  <si>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</si>
  <si>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</si>
  <si>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</si>
  <si>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</si>
  <si>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</si>
  <si>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</si>
  <si>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</si>
  <si>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</si>
  <si>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</si>
  <si>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</si>
  <si>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</si>
  <si>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</si>
  <si>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</si>
  <si>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</si>
  <si>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</si>
  <si>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</si>
  <si>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</si>
  <si>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</si>
  <si>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</si>
  <si>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</si>
  <si>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</si>
  <si>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</si>
  <si>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</si>
  <si>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</si>
  <si>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</si>
  <si>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</si>
  <si>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</si>
  <si>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</si>
  <si>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</si>
  <si>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</si>
  <si>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</si>
  <si>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</si>
  <si>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</si>
  <si>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</si>
  <si>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</si>
  <si>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</si>
  <si>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</si>
  <si>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</si>
  <si>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</si>
  <si>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</si>
  <si>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</si>
  <si>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</si>
  <si>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</si>
  <si>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</si>
  <si>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</si>
  <si>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</si>
  <si>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</si>
  <si>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</si>
  <si>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</si>
  <si>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</si>
  <si>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</si>
  <si>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</si>
  <si>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</si>
  <si>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</si>
  <si>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</si>
  <si>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</si>
  <si>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</si>
  <si>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</si>
  <si>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</si>
  <si>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</si>
  <si>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</si>
  <si>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</si>
  <si>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</si>
  <si>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</si>
  <si>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</si>
  <si>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</si>
  <si>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</si>
  <si>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</si>
  <si>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</si>
  <si>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</si>
  <si>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</si>
  <si>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</si>
  <si>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</si>
  <si>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</si>
  <si>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</si>
  <si>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</si>
  <si>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</si>
  <si>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</si>
  <si>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</si>
  <si>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</si>
  <si>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</si>
  <si>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</si>
  <si>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</si>
  <si>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</si>
  <si>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</si>
  <si>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</si>
  <si>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</si>
  <si>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</si>
  <si>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</si>
  <si>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</si>
  <si>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</si>
  <si>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</si>
  <si>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</si>
  <si>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</si>
  <si>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</si>
  <si>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</si>
  <si>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</si>
  <si>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</si>
  <si>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</si>
  <si>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</si>
  <si>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</si>
  <si>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</si>
  <si>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</si>
  <si>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</si>
  <si>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</si>
  <si>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</si>
  <si>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</si>
  <si>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</si>
  <si>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</si>
  <si>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</si>
  <si>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</si>
  <si>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</si>
  <si>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</si>
  <si>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</si>
  <si>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</si>
  <si>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</si>
  <si>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</si>
  <si>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</si>
  <si>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</si>
  <si>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</si>
  <si>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</si>
  <si>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</si>
  <si>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</si>
  <si>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</si>
  <si>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</si>
  <si>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</si>
  <si>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</si>
  <si>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</si>
  <si>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</si>
  <si>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</si>
  <si>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</si>
  <si>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</si>
  <si>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</si>
  <si>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</si>
  <si>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</si>
  <si>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</si>
  <si>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</si>
  <si>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</si>
  <si>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</si>
  <si>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</si>
  <si>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</si>
  <si>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</si>
  <si>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</si>
  <si>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</si>
  <si>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</si>
  <si>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</si>
  <si>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</si>
  <si>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</si>
  <si>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</si>
  <si>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</si>
  <si>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</si>
  <si>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</si>
  <si>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</si>
  <si>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</si>
  <si>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</si>
  <si>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</si>
  <si>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</si>
  <si>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</si>
  <si>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</si>
  <si>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</si>
  <si>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</si>
  <si>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</si>
  <si>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</si>
  <si>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</si>
  <si>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</si>
  <si>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</si>
  <si>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</si>
  <si>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</si>
  <si>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</si>
  <si>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</si>
  <si>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</si>
  <si>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</si>
  <si>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</si>
  <si>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</si>
  <si>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</si>
  <si>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</si>
  <si>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</si>
  <si>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</si>
  <si>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</si>
  <si>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</si>
  <si>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</si>
  <si>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</si>
  <si>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</si>
  <si>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</si>
  <si>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</si>
  <si>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</si>
  <si>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</si>
  <si>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</si>
  <si>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</si>
  <si>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</si>
  <si>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</si>
  <si>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</si>
  <si>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</si>
  <si>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</si>
  <si>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</si>
  <si>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</si>
  <si>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</si>
  <si>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</si>
  <si>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</si>
  <si>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</si>
  <si>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</si>
  <si>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</si>
  <si>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</si>
  <si>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</si>
  <si>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</si>
  <si>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</si>
  <si>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</si>
  <si>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</si>
  <si>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</si>
  <si>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</si>
  <si>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</si>
  <si>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</si>
  <si>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</si>
  <si>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</si>
  <si>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</si>
  <si>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</si>
  <si>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</si>
  <si>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</si>
  <si>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</si>
  <si>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</si>
  <si>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</si>
  <si>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</si>
  <si>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</si>
  <si>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</si>
  <si>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</si>
  <si>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</si>
  <si>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</si>
  <si>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</si>
  <si>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</si>
  <si>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</si>
  <si>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</si>
  <si>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</si>
  <si>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</si>
  <si>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</si>
  <si>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</si>
  <si>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</si>
  <si>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</si>
  <si>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</si>
  <si>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</si>
  <si>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</si>
  <si>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</si>
  <si>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</si>
  <si>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</si>
  <si>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</si>
  <si>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</si>
  <si>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</si>
  <si>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</si>
  <si>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</si>
  <si>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</si>
  <si>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</si>
  <si>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</si>
  <si>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</si>
  <si>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</si>
  <si>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</si>
  <si>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</si>
  <si>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</si>
  <si>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</si>
  <si>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</si>
  <si>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</si>
  <si>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</si>
  <si>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</si>
  <si>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</si>
  <si>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</si>
  <si>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</si>
  <si>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</si>
  <si>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</si>
  <si>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</si>
  <si>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</si>
  <si>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</si>
  <si>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</si>
  <si>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</si>
  <si>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</si>
  <si>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</si>
  <si>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</si>
  <si>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</si>
  <si>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</si>
  <si>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</si>
  <si>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</si>
  <si>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</si>
  <si>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</si>
  <si>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</si>
  <si>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</si>
  <si>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</si>
  <si>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</si>
  <si>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</si>
  <si>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</si>
  <si>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</si>
  <si>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</si>
  <si>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</si>
  <si>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</si>
  <si>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</si>
  <si>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</si>
  <si>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</si>
  <si>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</si>
  <si>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</si>
  <si>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</si>
  <si>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</si>
  <si>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</si>
  <si>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</si>
  <si>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</si>
  <si>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</si>
  <si>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</si>
  <si>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</si>
  <si>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</si>
  <si>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</si>
  <si>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</si>
  <si>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</si>
  <si>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</si>
  <si>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</si>
  <si>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</si>
  <si>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</si>
  <si>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</si>
  <si>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</si>
  <si>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</si>
  <si>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</si>
  <si>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</si>
  <si>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</si>
  <si>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</si>
  <si>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</si>
  <si>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</si>
  <si>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</si>
  <si>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</si>
  <si>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</si>
  <si>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</si>
  <si>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</si>
  <si>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</si>
  <si>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</si>
  <si>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</si>
  <si>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</si>
  <si>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</si>
  <si>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</si>
  <si>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</si>
  <si>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</si>
  <si>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</si>
  <si>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</si>
  <si>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</si>
  <si>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</si>
  <si>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</si>
  <si>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</si>
  <si>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</si>
  <si>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</si>
  <si>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</si>
  <si>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</si>
  <si>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</si>
  <si>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</si>
  <si>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</si>
  <si>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</si>
  <si>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</si>
  <si>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</si>
  <si>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</si>
  <si>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</si>
  <si>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</si>
  <si>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</si>
  <si>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</si>
  <si>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</si>
  <si>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</si>
  <si>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</si>
  <si>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</si>
  <si>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</si>
  <si>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</si>
  <si>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</si>
  <si>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</si>
  <si>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</si>
  <si>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</si>
  <si>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</si>
  <si>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</si>
  <si>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</si>
  <si>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</si>
  <si>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</si>
  <si>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</si>
  <si>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</si>
  <si>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</si>
  <si>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</si>
  <si>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</si>
  <si>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</si>
  <si>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</si>
  <si>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</si>
  <si>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</si>
  <si>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</si>
  <si>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</si>
  <si>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</si>
  <si>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</si>
  <si>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</si>
  <si>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</si>
  <si>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</si>
  <si>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</si>
  <si>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</si>
  <si>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</si>
  <si>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</si>
  <si>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</si>
  <si>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</si>
  <si>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</si>
  <si>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</si>
  <si>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</si>
  <si>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</si>
  <si>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</si>
  <si>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</si>
  <si>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</si>
  <si>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</si>
  <si>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</si>
  <si>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</si>
  <si>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</si>
  <si>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</si>
  <si>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</si>
  <si>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</si>
  <si>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</si>
  <si>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</si>
  <si>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</si>
  <si>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</si>
  <si>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</si>
  <si>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</si>
  <si>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</si>
  <si>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</si>
  <si>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</si>
  <si>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</si>
  <si>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</si>
  <si>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</si>
  <si>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</si>
  <si>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</si>
  <si>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</si>
  <si>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</si>
  <si>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</si>
  <si>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</si>
  <si>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</si>
  <si>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</si>
  <si>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</si>
  <si>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</si>
  <si>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</si>
  <si>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</si>
  <si>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</si>
  <si>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</si>
  <si>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</si>
  <si>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</si>
  <si>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</si>
  <si>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</si>
  <si>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</si>
  <si>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</si>
  <si>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</si>
  <si>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</si>
  <si>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</si>
  <si>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</si>
  <si>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</si>
  <si>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</si>
  <si>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</si>
  <si>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</si>
  <si>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</si>
  <si>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</si>
  <si>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</si>
  <si>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</si>
  <si>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</si>
  <si>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</si>
  <si>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</si>
  <si>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</si>
  <si>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</si>
  <si>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</si>
  <si>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</si>
  <si>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</si>
  <si>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</si>
  <si>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</si>
  <si>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</si>
  <si>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</si>
  <si>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</si>
  <si>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</si>
  <si>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</si>
  <si>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</si>
  <si>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</si>
  <si>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</si>
  <si>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</si>
  <si>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</si>
  <si>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</si>
  <si>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</si>
  <si>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</si>
  <si>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</si>
  <si>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</si>
  <si>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</si>
  <si>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</si>
  <si>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</si>
  <si>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</si>
  <si>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</si>
  <si>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</si>
  <si>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</si>
  <si>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</si>
  <si>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</si>
  <si>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</si>
  <si>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</si>
  <si>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</si>
  <si>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</si>
  <si>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</si>
  <si>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</si>
  <si>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</si>
  <si>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</si>
  <si>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</si>
  <si>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</si>
  <si>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</si>
  <si>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</si>
  <si>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</si>
  <si>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</si>
  <si>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</si>
  <si>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</si>
  <si>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</si>
  <si>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</si>
  <si>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</si>
  <si>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</si>
  <si>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</si>
  <si>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</si>
  <si>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</si>
  <si>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</si>
  <si>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</si>
  <si>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</si>
  <si>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</si>
  <si>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</si>
  <si>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</si>
  <si>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</si>
  <si>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</si>
  <si>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</si>
  <si>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</si>
  <si>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</si>
  <si>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</si>
  <si>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</si>
  <si>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</si>
  <si>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</si>
  <si>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</si>
  <si>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</si>
  <si>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</si>
  <si>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</si>
  <si>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</si>
  <si>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</si>
  <si>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</si>
  <si>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</si>
  <si>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</si>
  <si>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</si>
  <si>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</si>
  <si>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</si>
  <si>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</si>
  <si>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</si>
  <si>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</si>
  <si>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</si>
  <si>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</si>
  <si>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</si>
  <si>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</si>
  <si>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</si>
  <si>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</si>
  <si>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</si>
  <si>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</si>
  <si>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</si>
  <si>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</si>
  <si>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</si>
  <si>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</si>
  <si>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</si>
  <si>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</si>
  <si>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</si>
  <si>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</si>
  <si>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</si>
  <si>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</si>
  <si>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</si>
  <si>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</si>
  <si>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</si>
  <si>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</si>
  <si>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</si>
  <si>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</si>
  <si>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</si>
  <si>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</si>
  <si>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</si>
  <si>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</si>
  <si>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</si>
  <si>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</si>
  <si>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</si>
  <si>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</si>
  <si>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</si>
  <si>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</si>
  <si>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</si>
  <si>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</si>
  <si>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</si>
  <si>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</si>
  <si>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</si>
  <si>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</si>
  <si>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</si>
  <si>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</si>
  <si>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</si>
  <si>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</si>
  <si>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</si>
  <si>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</si>
  <si>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</si>
  <si>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</si>
  <si>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</si>
  <si>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</si>
  <si>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</si>
  <si>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</si>
  <si>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</si>
  <si>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</si>
  <si>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</si>
  <si>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</si>
  <si>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</si>
  <si>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</si>
  <si>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</si>
  <si>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</si>
  <si>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</si>
  <si>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</si>
  <si>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</si>
  <si>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</si>
  <si>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</si>
  <si>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</si>
  <si>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</si>
  <si>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</si>
  <si>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</si>
  <si>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</si>
  <si>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</si>
  <si>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</si>
  <si>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</si>
  <si>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</si>
  <si>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</si>
  <si>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</si>
  <si>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</si>
  <si>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</si>
  <si>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</si>
  <si>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</si>
  <si>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</si>
  <si>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</si>
  <si>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</si>
  <si>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</si>
  <si>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</si>
  <si>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</si>
  <si>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</si>
  <si>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</si>
  <si>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</si>
  <si>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</si>
  <si>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</si>
  <si>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</si>
  <si>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</si>
  <si>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</si>
  <si>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</si>
  <si>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</si>
  <si>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</si>
  <si>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</si>
  <si>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</si>
  <si>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</si>
  <si>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</si>
  <si>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</si>
  <si>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</si>
  <si>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</si>
  <si>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</si>
  <si>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</si>
  <si>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</si>
  <si>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</si>
  <si>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</si>
  <si>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</si>
  <si>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</si>
  <si>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</si>
  <si>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</si>
  <si>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</si>
  <si>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</si>
  <si>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</si>
  <si>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</si>
  <si>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</si>
  <si>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</si>
  <si>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</si>
  <si>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</si>
  <si>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</si>
  <si>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</si>
  <si>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</si>
  <si>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</si>
  <si>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</si>
  <si>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</si>
  <si>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</si>
  <si>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</si>
  <si>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</si>
  <si>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</si>
  <si>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</si>
  <si>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</si>
  <si>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</si>
  <si>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</si>
  <si>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</si>
  <si>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</si>
  <si>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</si>
  <si>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</si>
  <si>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</si>
  <si>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</si>
  <si>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</si>
  <si>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</si>
  <si>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</si>
  <si>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</si>
  <si>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</si>
  <si>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</si>
  <si>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</si>
  <si>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</si>
  <si>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</si>
  <si>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</si>
  <si>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</si>
  <si>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</si>
  <si>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</si>
  <si>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</si>
  <si>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</si>
  <si>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</si>
  <si>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</si>
  <si>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</si>
  <si>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</si>
  <si>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</si>
  <si>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</si>
  <si>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</si>
  <si>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</si>
  <si>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</si>
  <si>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</si>
  <si>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</si>
  <si>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</si>
  <si>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</si>
  <si>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</si>
  <si>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</si>
  <si>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</si>
  <si>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</si>
  <si>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</si>
  <si>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</si>
  <si>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</si>
  <si>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</si>
  <si>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</si>
  <si>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</si>
  <si>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</si>
  <si>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</si>
  <si>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</si>
  <si>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</si>
  <si>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</si>
  <si>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</si>
  <si>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</si>
  <si>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</si>
  <si>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</si>
  <si>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</si>
  <si>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</si>
  <si>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</si>
  <si>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</si>
  <si>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</si>
  <si>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</si>
  <si>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</si>
  <si>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</si>
  <si>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</si>
  <si>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</si>
  <si>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</si>
  <si>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</si>
  <si>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</si>
  <si>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</si>
  <si>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</si>
  <si>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</si>
  <si>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</si>
  <si>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</si>
  <si>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</si>
  <si>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</si>
  <si>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</si>
  <si>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</si>
  <si>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</si>
  <si>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</si>
  <si>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</si>
  <si>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</si>
  <si>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</si>
  <si>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</si>
  <si>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</si>
  <si>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</si>
  <si>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</si>
  <si>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</si>
  <si>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</si>
  <si>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</si>
  <si>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</si>
  <si>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</si>
  <si>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</si>
  <si>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</si>
  <si>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</si>
  <si>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</si>
  <si>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</si>
  <si>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</si>
  <si>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</si>
  <si>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</si>
  <si>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</si>
  <si>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</si>
  <si>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</si>
  <si>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</si>
  <si>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</si>
  <si>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</si>
  <si>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</si>
  <si>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</si>
  <si>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</si>
  <si>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</si>
  <si>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</si>
  <si>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</si>
  <si>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</si>
  <si>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</si>
  <si>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</si>
  <si>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</si>
  <si>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</si>
  <si>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</si>
  <si>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</si>
  <si>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</si>
  <si>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</si>
  <si>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</si>
  <si>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</si>
  <si>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</si>
  <si>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</si>
  <si>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</si>
  <si>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</si>
  <si>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</si>
  <si>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</si>
  <si>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</si>
  <si>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</si>
  <si>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</si>
  <si>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</si>
  <si>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</si>
  <si>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</si>
  <si>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</si>
  <si>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</si>
  <si>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</si>
  <si>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</si>
  <si>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</si>
  <si>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</si>
  <si>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</si>
  <si>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</si>
  <si>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</si>
  <si>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</si>
  <si>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</si>
  <si>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</si>
  <si>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</si>
  <si>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</si>
  <si>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</si>
  <si>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</si>
  <si>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</si>
  <si>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</si>
  <si>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</si>
  <si>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</si>
  <si>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</si>
  <si>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</si>
  <si>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</si>
  <si>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</si>
  <si>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</si>
  <si>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</si>
  <si>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</si>
  <si>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</si>
  <si>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</si>
  <si>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</si>
  <si>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</si>
  <si>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</si>
  <si>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</si>
  <si>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</si>
  <si>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</si>
  <si>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</si>
  <si>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</si>
  <si>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</si>
  <si>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</si>
  <si>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</si>
  <si>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</si>
  <si>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</si>
  <si>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</si>
  <si>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</si>
  <si>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</si>
  <si>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</si>
  <si>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</si>
  <si>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</si>
  <si>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</si>
  <si>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</si>
  <si>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</si>
  <si>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</si>
  <si>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</si>
  <si>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</si>
  <si>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</si>
  <si>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</si>
  <si>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</si>
  <si>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</si>
  <si>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</si>
  <si>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</si>
  <si>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</si>
  <si>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</si>
  <si>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</si>
  <si>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</si>
  <si>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</si>
  <si>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</si>
  <si>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</si>
  <si>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</si>
  <si>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</si>
  <si>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</si>
  <si>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</si>
  <si>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</si>
  <si>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</si>
  <si>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</si>
  <si>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</si>
  <si>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</si>
  <si>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</si>
  <si>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</si>
  <si>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</si>
  <si>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</si>
  <si>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</si>
  <si>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</si>
  <si>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</si>
  <si>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</si>
  <si>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</si>
  <si>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</si>
  <si>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</si>
  <si>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</si>
  <si>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</si>
  <si>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</si>
  <si>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</si>
  <si>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</si>
  <si>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</si>
  <si>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</si>
  <si>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</si>
  <si>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</si>
  <si>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</si>
  <si>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</si>
  <si>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</si>
  <si>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</si>
  <si>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</si>
  <si>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</si>
  <si>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</si>
  <si>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</si>
  <si>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</si>
  <si>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</si>
  <si>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</si>
  <si>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</si>
  <si>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</si>
  <si>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</si>
  <si>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</si>
  <si>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</si>
  <si>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</si>
  <si>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</si>
  <si>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</si>
  <si>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</si>
  <si>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</si>
  <si>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</si>
  <si>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</si>
  <si>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</si>
  <si>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</si>
  <si>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</si>
  <si>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</si>
  <si>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</si>
  <si>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</si>
  <si>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</si>
  <si>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</si>
  <si>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</si>
  <si>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</si>
  <si>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</si>
  <si>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</si>
  <si>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</si>
  <si>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</si>
  <si>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</si>
  <si>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</si>
  <si>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</si>
  <si>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</si>
  <si>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</si>
  <si>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</si>
  <si>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</si>
  <si>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</si>
  <si>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</si>
  <si>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</si>
  <si>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</si>
  <si>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</si>
  <si>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</si>
  <si>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</si>
  <si>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</si>
  <si>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</si>
  <si>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</si>
  <si>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</si>
  <si>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</si>
  <si>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</si>
  <si>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</si>
  <si>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</si>
  <si>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</si>
  <si>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</si>
  <si>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</si>
  <si>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</si>
  <si>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</si>
  <si>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</si>
  <si>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</si>
  <si>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</si>
  <si>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</si>
  <si>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</si>
  <si>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</si>
  <si>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</si>
  <si>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</si>
  <si>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</si>
  <si>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</si>
  <si>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</si>
  <si>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</si>
  <si>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</si>
  <si>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</si>
  <si>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</si>
  <si>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</si>
  <si>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</si>
  <si>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</si>
  <si>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</si>
  <si>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</si>
  <si>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</si>
  <si>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</si>
  <si>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</si>
  <si>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</si>
  <si>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</si>
  <si>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</si>
  <si>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</si>
  <si>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</si>
  <si>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</si>
  <si>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</si>
  <si>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</si>
  <si>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</si>
  <si>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</si>
  <si>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</si>
  <si>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</si>
  <si>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</si>
  <si>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</si>
  <si>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</si>
  <si>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</si>
  <si>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</si>
  <si>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</si>
  <si>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</si>
  <si>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</si>
  <si>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</si>
  <si>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</si>
  <si>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</si>
  <si>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</si>
  <si>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</si>
  <si>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</si>
  <si>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</si>
  <si>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</si>
  <si>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</si>
  <si>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</si>
  <si>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</si>
  <si>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</si>
  <si>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</si>
  <si>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</si>
  <si>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</si>
  <si>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</si>
  <si>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</si>
  <si>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</si>
  <si>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</si>
  <si>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</si>
  <si>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</si>
  <si>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</si>
  <si>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</si>
  <si>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</si>
  <si>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</si>
  <si>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</si>
  <si>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</si>
  <si>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</si>
  <si>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</si>
  <si>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</si>
  <si>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</si>
  <si>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</si>
  <si>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</si>
  <si>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</si>
  <si>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</si>
  <si>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</si>
  <si>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</si>
  <si>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</si>
  <si>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</si>
  <si>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</si>
  <si>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</si>
  <si>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</si>
  <si>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</si>
  <si>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</si>
  <si>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</si>
  <si>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</si>
  <si>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</si>
  <si>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</si>
  <si>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</si>
  <si>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</si>
  <si>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</si>
  <si>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</si>
  <si>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</si>
  <si>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</si>
  <si>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</si>
  <si>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</si>
  <si>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</si>
  <si>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</si>
  <si>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</si>
  <si>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</si>
  <si>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</si>
  <si>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</si>
  <si>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</si>
  <si>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</si>
  <si>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</si>
  <si>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</si>
  <si>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</si>
  <si>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</si>
  <si>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</si>
  <si>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</si>
  <si>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</si>
  <si>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</si>
  <si>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</si>
  <si>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</si>
  <si>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</si>
  <si>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</si>
  <si>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</si>
  <si>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</si>
  <si>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</si>
  <si>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</si>
  <si>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</si>
  <si>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</si>
  <si>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</si>
  <si>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</si>
  <si>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</si>
  <si>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</si>
  <si>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</si>
  <si>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</si>
  <si>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</si>
  <si>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</si>
  <si>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</si>
  <si>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</si>
  <si>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</si>
  <si>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</si>
  <si>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</si>
  <si>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</si>
  <si>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</si>
  <si>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</si>
  <si>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</si>
  <si>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</si>
  <si>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</si>
  <si>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</si>
  <si>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</si>
  <si>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</si>
  <si>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</si>
  <si>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</si>
  <si>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</si>
  <si>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</si>
  <si>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</si>
  <si>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</si>
  <si>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</si>
  <si>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</si>
  <si>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</si>
  <si>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</si>
  <si>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</si>
  <si>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</si>
  <si>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</si>
  <si>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</si>
  <si>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</si>
  <si>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</si>
  <si>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</si>
  <si>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</si>
  <si>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</si>
  <si>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</si>
  <si>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</si>
  <si>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</si>
  <si>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</si>
  <si>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</si>
  <si>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</si>
  <si>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</si>
  <si>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</si>
  <si>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</si>
  <si>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</si>
  <si>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</si>
  <si>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</si>
  <si>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</si>
  <si>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</si>
  <si>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</si>
  <si>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</si>
  <si>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</si>
  <si>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</si>
  <si>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</si>
  <si>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</si>
  <si>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</si>
  <si>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</si>
  <si>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</si>
  <si>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</si>
  <si>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</si>
  <si>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</si>
  <si>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</si>
  <si>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</si>
  <si>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</si>
  <si>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</si>
  <si>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</si>
  <si>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</si>
  <si>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</si>
  <si>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</si>
  <si>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</si>
  <si>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</si>
  <si>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</si>
  <si>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</si>
  <si>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</si>
  <si>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</si>
  <si>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</si>
  <si>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</si>
  <si>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</si>
  <si>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</si>
  <si>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</si>
  <si>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</si>
  <si>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</si>
  <si>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</si>
  <si>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</si>
  <si>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</si>
  <si>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</si>
  <si>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</si>
  <si>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</si>
  <si>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</si>
  <si>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</si>
  <si>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</si>
  <si>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</si>
  <si>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</si>
  <si>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</si>
  <si>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</si>
  <si>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</si>
  <si>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</si>
  <si>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</si>
  <si>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</si>
  <si>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</si>
  <si>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</si>
  <si>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</si>
  <si>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</si>
  <si>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</si>
  <si>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</si>
  <si>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</si>
  <si>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</si>
  <si>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</si>
  <si>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</si>
  <si>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</si>
  <si>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</si>
  <si>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</si>
  <si>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</si>
  <si>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</si>
  <si>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</si>
  <si>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</si>
  <si>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</si>
  <si>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</si>
  <si>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</si>
  <si>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</si>
  <si>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</si>
  <si>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</si>
  <si>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</si>
  <si>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</si>
  <si>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</si>
  <si>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</si>
  <si>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</si>
  <si>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</si>
  <si>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</si>
  <si>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</si>
  <si>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</si>
  <si>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</si>
  <si>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</si>
  <si>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</si>
  <si>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</si>
  <si>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</si>
  <si>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</si>
  <si>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</si>
  <si>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</si>
  <si>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</si>
  <si>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</si>
  <si>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</si>
  <si>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</si>
  <si>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</si>
  <si>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</si>
  <si>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</si>
  <si>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</si>
  <si>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</si>
  <si>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</si>
  <si>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</si>
  <si>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</si>
  <si>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</si>
  <si>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</si>
  <si>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</si>
  <si>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</si>
  <si>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</si>
  <si>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</si>
  <si>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</si>
  <si>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</si>
  <si>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</si>
  <si>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</si>
  <si>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</si>
  <si>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</si>
  <si>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</si>
  <si>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</si>
  <si>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</si>
  <si>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</si>
  <si>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</si>
  <si>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</si>
  <si>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</si>
  <si>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</si>
  <si>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</si>
  <si>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</si>
  <si>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</si>
  <si>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</si>
  <si>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</si>
  <si>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</si>
  <si>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</si>
  <si>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</si>
  <si>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</si>
  <si>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</si>
  <si>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</si>
  <si>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</si>
  <si>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</si>
  <si>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</si>
  <si>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</si>
  <si>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</si>
  <si>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</si>
  <si>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</si>
  <si>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</si>
  <si>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</si>
  <si>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</si>
  <si>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</si>
  <si>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</si>
  <si>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</si>
  <si>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</si>
  <si>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</si>
  <si>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</si>
  <si>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</si>
  <si>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</si>
  <si>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</si>
  <si>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</si>
  <si>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</si>
  <si>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</si>
  <si>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</si>
  <si>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</si>
  <si>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</si>
  <si>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</si>
  <si>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</si>
  <si>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</si>
  <si>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</si>
  <si>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</si>
  <si>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</si>
  <si>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</si>
  <si>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</si>
  <si>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</si>
  <si>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</si>
  <si>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</si>
  <si>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</si>
  <si>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</si>
  <si>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</si>
  <si>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</si>
  <si>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</si>
  <si>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</si>
  <si>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</si>
  <si>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</si>
  <si>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</si>
  <si>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</si>
  <si>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</si>
  <si>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</si>
  <si>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</si>
  <si>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</si>
  <si>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</si>
  <si>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</si>
  <si>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</si>
  <si>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</si>
  <si>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</si>
  <si>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</si>
  <si>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</si>
  <si>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</si>
  <si>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</si>
  <si>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</si>
  <si>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</si>
  <si>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</si>
  <si>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</si>
  <si>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</si>
  <si>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</si>
  <si>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</si>
  <si>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</si>
  <si>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</si>
  <si>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</si>
  <si>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</si>
  <si>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</si>
  <si>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</si>
  <si>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</si>
  <si>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</si>
  <si>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</si>
  <si>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</si>
  <si>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</si>
  <si>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</si>
  <si>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</si>
  <si>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</si>
  <si>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</si>
  <si>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</si>
  <si>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</si>
  <si>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</si>
  <si>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</si>
  <si>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</si>
  <si>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</si>
  <si>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</si>
  <si>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</si>
  <si>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</si>
  <si>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</si>
  <si>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</si>
  <si>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</si>
  <si>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</si>
  <si>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</si>
  <si>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</si>
  <si>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</si>
  <si>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</si>
  <si>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</si>
  <si>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</si>
  <si>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</si>
  <si>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</si>
  <si>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</si>
  <si>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</si>
  <si>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</si>
  <si>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</si>
  <si>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</si>
  <si>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</si>
  <si>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</si>
  <si>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</si>
  <si>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</si>
  <si>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</si>
  <si>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</si>
  <si>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</si>
  <si>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</si>
  <si>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</si>
  <si>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</si>
  <si>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</si>
  <si>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</si>
  <si>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</si>
  <si>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</si>
  <si>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</si>
  <si>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</si>
  <si>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</si>
  <si>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</si>
  <si>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</si>
  <si>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</si>
  <si>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</si>
  <si>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</si>
  <si>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</si>
  <si>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</si>
  <si>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</si>
  <si>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</si>
  <si>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</si>
  <si>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</si>
  <si>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</si>
  <si>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</si>
  <si>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</si>
  <si>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</si>
  <si>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</si>
  <si>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</si>
  <si>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</si>
  <si>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</si>
  <si>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</si>
  <si>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</si>
  <si>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</si>
  <si>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</si>
  <si>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</si>
  <si>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</si>
  <si>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</si>
  <si>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</si>
  <si>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</si>
  <si>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</si>
  <si>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</si>
  <si>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</si>
  <si>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</si>
  <si>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</si>
  <si>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</si>
  <si>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</si>
  <si>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</si>
  <si>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</si>
  <si>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</si>
  <si>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</si>
  <si>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</si>
  <si>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</si>
  <si>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</si>
  <si>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</si>
  <si>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</si>
  <si>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</si>
  <si>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</si>
  <si>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</si>
  <si>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</si>
  <si>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</si>
  <si>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</si>
  <si>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</si>
  <si>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</si>
  <si>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</si>
  <si>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</si>
  <si>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</si>
  <si>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</si>
  <si>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</si>
  <si>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</si>
  <si>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</si>
  <si>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</si>
  <si>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</si>
  <si>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</si>
  <si>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</si>
  <si>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</si>
  <si>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</si>
  <si>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</si>
  <si>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</si>
  <si>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</si>
  <si>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</si>
  <si>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</si>
  <si>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</si>
  <si>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</si>
  <si>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</si>
  <si>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</si>
  <si>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</si>
  <si>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</si>
  <si>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</si>
  <si>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</si>
  <si>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</si>
  <si>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</si>
  <si>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</si>
  <si>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</si>
  <si>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</si>
  <si>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</si>
  <si>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</si>
  <si>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</si>
  <si>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</si>
  <si>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</si>
  <si>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</si>
  <si>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</si>
  <si>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</si>
  <si>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</si>
  <si>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</si>
  <si>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</si>
  <si>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</si>
  <si>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</si>
  <si>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</si>
  <si>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</si>
  <si>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</si>
  <si>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</si>
  <si>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</si>
  <si>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</si>
  <si>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</si>
  <si>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</si>
  <si>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</si>
  <si>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</si>
  <si>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</si>
  <si>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</si>
  <si>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</si>
  <si>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</si>
  <si>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</si>
  <si>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</si>
  <si>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</si>
  <si>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</si>
  <si>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</si>
  <si>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</si>
  <si>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</si>
  <si>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</si>
  <si>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</si>
  <si>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</si>
  <si>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</si>
  <si>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</si>
  <si>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</si>
  <si>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</si>
  <si>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</si>
  <si>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</si>
  <si>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</si>
  <si>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</si>
  <si>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</si>
  <si>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</si>
  <si>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</si>
  <si>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</si>
  <si>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</si>
  <si>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</si>
  <si>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</si>
  <si>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</si>
  <si>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</si>
  <si>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</si>
  <si>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</si>
  <si>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</si>
  <si>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</si>
  <si>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</si>
  <si>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</si>
  <si>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</si>
  <si>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</si>
  <si>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</si>
  <si>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</si>
  <si>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</si>
  <si>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</si>
  <si>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</si>
  <si>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</si>
  <si>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</si>
  <si>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</si>
  <si>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</si>
  <si>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</si>
  <si>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</si>
  <si>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</si>
  <si>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</si>
  <si>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</si>
  <si>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</si>
  <si>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</si>
  <si>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</si>
  <si>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</si>
  <si>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</si>
  <si>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</si>
  <si>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</si>
  <si>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</si>
  <si>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</si>
  <si>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</si>
  <si>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</si>
  <si>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</si>
  <si>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</si>
  <si>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</si>
  <si>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</si>
  <si>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</si>
  <si>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</si>
  <si>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</si>
  <si>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</si>
  <si>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</si>
  <si>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</si>
  <si>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</si>
  <si>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</si>
  <si>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</si>
  <si>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</si>
  <si>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</si>
  <si>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</si>
  <si>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</si>
  <si>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</si>
  <si>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</si>
  <si>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</si>
  <si>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</si>
  <si>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</si>
  <si>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</si>
  <si>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</si>
  <si>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</si>
  <si>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</si>
  <si>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</si>
  <si>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</si>
  <si>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</si>
  <si>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</si>
  <si>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</si>
  <si>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</si>
  <si>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</si>
  <si>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</si>
  <si>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</si>
  <si>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</si>
  <si>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</si>
  <si>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</si>
  <si>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</si>
  <si>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</si>
  <si>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</si>
  <si>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</si>
  <si>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</si>
  <si>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</si>
  <si>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</si>
  <si>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</si>
  <si>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</si>
  <si>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</si>
  <si>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</si>
  <si>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</si>
  <si>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</si>
  <si>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</si>
  <si>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</si>
  <si>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</si>
  <si>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</si>
  <si>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</si>
  <si>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</si>
  <si>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</si>
  <si>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</si>
  <si>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</si>
  <si>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</si>
  <si>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</si>
  <si>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</si>
  <si>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</si>
  <si>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</si>
  <si>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</si>
  <si>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</si>
  <si>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</si>
  <si>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</si>
  <si>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</si>
  <si>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</si>
  <si>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</si>
  <si>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</si>
  <si>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</si>
  <si>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</si>
  <si>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</si>
  <si>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</si>
  <si>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</si>
  <si>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</si>
  <si>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</si>
  <si>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</si>
  <si>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</si>
  <si>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</si>
  <si>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</si>
  <si>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</si>
  <si>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</si>
  <si>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</si>
  <si>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</si>
  <si>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</si>
  <si>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</si>
  <si>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</si>
  <si>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</si>
  <si>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</si>
  <si>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</si>
  <si>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</si>
  <si>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</si>
  <si>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</si>
  <si>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</si>
  <si>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</si>
  <si>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</si>
  <si>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</si>
  <si>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</si>
  <si>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</si>
  <si>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</si>
  <si>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</si>
  <si>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</si>
  <si>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</si>
  <si>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</si>
  <si>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</si>
  <si>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</si>
  <si>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</si>
  <si>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</si>
  <si>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</si>
  <si>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</si>
  <si>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</si>
  <si>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</si>
  <si>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</si>
  <si>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</si>
  <si>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</si>
  <si>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</si>
  <si>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</si>
  <si>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</si>
  <si>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</si>
  <si>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</si>
  <si>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</si>
  <si>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</si>
  <si>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</si>
  <si>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</si>
  <si>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</si>
  <si>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</si>
  <si>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</si>
  <si>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</si>
  <si>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</si>
  <si>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</si>
  <si>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</si>
  <si>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</si>
  <si>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</si>
  <si>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</si>
  <si>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</si>
  <si>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</si>
  <si>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</si>
  <si>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</si>
  <si>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</si>
  <si>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</si>
  <si>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</si>
  <si>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</si>
  <si>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</si>
  <si>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</si>
  <si>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</si>
  <si>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</si>
  <si>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</si>
  <si>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</si>
  <si>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</si>
  <si>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</si>
  <si>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</si>
  <si>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</si>
  <si>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</si>
  <si>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</si>
  <si>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</si>
  <si>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</si>
  <si>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</si>
  <si>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</si>
  <si>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</si>
  <si>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</si>
  <si>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</si>
  <si>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</si>
  <si>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</si>
  <si>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</si>
  <si>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</si>
  <si>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</si>
  <si>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</si>
  <si>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</si>
  <si>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</si>
  <si>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</si>
  <si>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</si>
  <si>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</si>
  <si>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</si>
  <si>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</si>
  <si>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</si>
  <si>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</si>
  <si>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</si>
  <si>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</si>
  <si>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</si>
  <si>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</si>
  <si>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</si>
  <si>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</si>
  <si>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</si>
  <si>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</si>
  <si>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</si>
  <si>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</si>
  <si>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</si>
  <si>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</si>
  <si>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</si>
  <si>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</si>
  <si>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</si>
  <si>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</si>
  <si>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</si>
  <si>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</si>
  <si>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</si>
  <si>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</si>
  <si>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</si>
  <si>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</si>
  <si>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</si>
  <si>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</si>
  <si>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</si>
  <si>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</si>
  <si>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</si>
  <si>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</si>
  <si>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</si>
  <si>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</si>
  <si>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</si>
  <si>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</si>
  <si>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</si>
  <si>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</si>
  <si>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</si>
  <si>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</si>
  <si>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</si>
  <si>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</si>
  <si>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</si>
  <si>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</si>
  <si>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</si>
  <si>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</si>
  <si>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</si>
  <si>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</si>
  <si>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</si>
  <si>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</si>
  <si>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</si>
  <si>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</si>
  <si>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</si>
  <si>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</si>
  <si>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</si>
  <si>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</si>
  <si>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</si>
  <si>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</si>
  <si>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</si>
  <si>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</si>
  <si>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</si>
  <si>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</si>
  <si>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</si>
  <si>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</si>
  <si>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</si>
  <si>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</si>
  <si>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</si>
  <si>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</si>
  <si>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</si>
  <si>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</si>
  <si>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</si>
  <si>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</si>
  <si>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</si>
  <si>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</si>
  <si>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</si>
  <si>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</si>
  <si>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</si>
  <si>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</si>
  <si>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</si>
  <si>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</si>
  <si>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</si>
  <si>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</si>
  <si>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</si>
  <si>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</si>
  <si>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</si>
  <si>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</si>
  <si>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</si>
  <si>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</si>
  <si>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</si>
  <si>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</si>
  <si>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</si>
  <si>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</si>
  <si>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</si>
  <si>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</si>
  <si>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</si>
  <si>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</si>
  <si>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</si>
  <si>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</si>
  <si>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</si>
  <si>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</si>
  <si>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</si>
  <si>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</si>
  <si>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</si>
  <si>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</si>
  <si>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</si>
  <si>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</si>
  <si>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</si>
  <si>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</si>
  <si>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</si>
  <si>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</si>
  <si>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</si>
  <si>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</si>
  <si>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</si>
  <si>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</si>
  <si>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</si>
  <si>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</si>
  <si>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</si>
  <si>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</si>
  <si>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</si>
  <si>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</si>
  <si>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</si>
  <si>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</si>
  <si>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</si>
  <si>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</si>
  <si>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</si>
  <si>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</si>
  <si>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</si>
  <si>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</si>
  <si>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</si>
  <si>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</si>
  <si>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</si>
  <si>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</si>
  <si>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</si>
  <si>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</si>
  <si>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</si>
  <si>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</si>
  <si>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</si>
  <si>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</si>
  <si>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</si>
  <si>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</si>
  <si>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</si>
  <si>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</si>
  <si>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</si>
  <si>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</si>
  <si>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</si>
  <si>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</si>
  <si>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</si>
  <si>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</si>
  <si>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</si>
  <si>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</si>
  <si>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</si>
  <si>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</si>
  <si>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</si>
  <si>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</si>
  <si>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</si>
  <si>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</si>
  <si>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</si>
  <si>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</si>
  <si>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</si>
  <si>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</si>
  <si>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</si>
  <si>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</si>
  <si>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</si>
  <si>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</si>
  <si>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</si>
  <si>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</si>
  <si>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</si>
  <si>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</si>
  <si>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</si>
  <si>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</si>
  <si>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</si>
  <si>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</si>
  <si>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</si>
  <si>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</si>
  <si>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</si>
  <si>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</si>
  <si>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</si>
  <si>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</si>
  <si>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</si>
  <si>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</si>
  <si>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</si>
  <si>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</si>
  <si>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</si>
  <si>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</si>
  <si>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</si>
  <si>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</si>
  <si>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</si>
  <si>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</si>
  <si>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</si>
  <si>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</si>
  <si>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</si>
  <si>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</si>
  <si>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</si>
  <si>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</si>
  <si>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</si>
  <si>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</si>
  <si>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</si>
  <si>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</si>
  <si>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</si>
  <si>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</si>
  <si>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</si>
  <si>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</si>
  <si>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</si>
  <si>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</si>
  <si>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</si>
  <si>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</si>
  <si>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</si>
  <si>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</si>
  <si>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</si>
  <si>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</si>
  <si>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</si>
  <si>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</si>
  <si>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</si>
  <si>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</si>
  <si>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</si>
  <si>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</si>
  <si>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</si>
  <si>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</si>
  <si>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</si>
  <si>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</si>
  <si>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</si>
  <si>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</si>
  <si>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</si>
  <si>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</si>
  <si>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</si>
  <si>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</si>
  <si>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</si>
  <si>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</si>
  <si>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</si>
  <si>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</si>
  <si>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</si>
  <si>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</si>
  <si>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</si>
  <si>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</si>
  <si>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</si>
  <si>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</si>
  <si>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</si>
  <si>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</si>
  <si>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</si>
  <si>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</si>
  <si>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</si>
  <si>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</si>
  <si>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</si>
  <si>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</si>
  <si>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</si>
  <si>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</si>
  <si>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</si>
  <si>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</si>
  <si>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</si>
  <si>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</si>
  <si>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</si>
  <si>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</si>
  <si>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</si>
  <si>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</si>
  <si>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</si>
  <si>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</si>
  <si>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</si>
  <si>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</si>
  <si>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</si>
  <si>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</si>
  <si>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</si>
  <si>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</si>
  <si>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</si>
  <si>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</si>
  <si>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</si>
  <si>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</si>
  <si>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</si>
  <si>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</si>
  <si>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</si>
  <si>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</si>
  <si>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</si>
  <si>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</si>
  <si>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</si>
  <si>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</si>
  <si>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</si>
  <si>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</si>
  <si>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</si>
  <si>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</si>
  <si>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</si>
  <si>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</si>
  <si>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</si>
  <si>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</si>
  <si>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</si>
  <si>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</si>
  <si>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</si>
  <si>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</si>
  <si>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</si>
  <si>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</si>
  <si>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</si>
  <si>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</si>
  <si>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</si>
  <si>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</si>
  <si>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</si>
  <si>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</si>
  <si>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</si>
  <si>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</si>
  <si>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</si>
  <si>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</si>
  <si>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</si>
  <si>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</si>
  <si>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</si>
  <si>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</si>
  <si>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</si>
  <si>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</si>
  <si>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</si>
  <si>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</si>
  <si>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</si>
  <si>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</si>
  <si>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</si>
  <si>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</si>
  <si>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</si>
  <si>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</si>
  <si>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</si>
  <si>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</si>
  <si>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</si>
  <si>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</si>
  <si>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</si>
  <si>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</si>
  <si>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</si>
  <si>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</si>
  <si>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</si>
  <si>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</si>
  <si>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</si>
  <si>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</si>
  <si>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</si>
  <si>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</si>
  <si>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</si>
  <si>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</si>
  <si>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</si>
  <si>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</si>
  <si>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</si>
  <si>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</si>
  <si>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</si>
  <si>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</si>
  <si>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</si>
  <si>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</si>
  <si>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</si>
  <si>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</si>
  <si>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</si>
  <si>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</si>
  <si>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</si>
  <si>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</si>
  <si>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</si>
  <si>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</si>
  <si>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</si>
  <si>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</si>
  <si>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</si>
  <si>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</si>
  <si>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</si>
  <si>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</si>
  <si>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</si>
  <si>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</si>
  <si>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</si>
  <si>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</si>
  <si>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</si>
  <si>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</si>
  <si>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</si>
  <si>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</si>
  <si>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</si>
  <si>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</si>
  <si>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</si>
  <si>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</si>
  <si>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</si>
  <si>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</si>
  <si>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</si>
  <si>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</si>
  <si>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</si>
  <si>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</si>
  <si>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</si>
  <si>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</si>
  <si>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</si>
  <si>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</si>
  <si>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</si>
  <si>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</si>
  <si>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</si>
  <si>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</si>
  <si>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</si>
  <si>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</si>
  <si>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</si>
  <si>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</si>
  <si>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</si>
  <si>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</si>
  <si>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</si>
  <si>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</si>
  <si>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</si>
  <si>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</si>
  <si>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</si>
  <si>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</si>
  <si>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</si>
  <si>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</si>
  <si>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</si>
  <si>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</si>
  <si>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</si>
  <si>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</si>
  <si>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</si>
  <si>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</si>
  <si>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</si>
  <si>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</si>
  <si>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</si>
  <si>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</si>
  <si>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</si>
  <si>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</si>
  <si>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</si>
  <si>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</si>
  <si>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</si>
  <si>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</si>
  <si>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</si>
  <si>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</si>
  <si>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</si>
  <si>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</si>
  <si>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</si>
  <si>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</si>
  <si>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</si>
  <si>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</si>
  <si>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</si>
  <si>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</si>
  <si>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</si>
  <si>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</si>
  <si>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</si>
  <si>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</si>
  <si>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</si>
  <si>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</si>
  <si>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</si>
  <si>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</si>
  <si>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</si>
  <si>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</si>
  <si>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</si>
  <si>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</si>
  <si>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</si>
  <si>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</si>
  <si>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</si>
  <si>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</si>
  <si>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</si>
  <si>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</si>
  <si>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</si>
  <si>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</si>
  <si>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</si>
  <si>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</si>
  <si>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</si>
  <si>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</si>
  <si>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</si>
  <si>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</si>
  <si>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</si>
  <si>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</si>
  <si>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</si>
  <si>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</si>
  <si>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</si>
  <si>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</si>
  <si>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</si>
  <si>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</si>
  <si>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</si>
  <si>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</si>
  <si>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</si>
  <si>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</si>
  <si>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</si>
  <si>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</si>
  <si>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</si>
  <si>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</si>
  <si>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</si>
  <si>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</si>
  <si>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</si>
  <si>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</si>
  <si>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</si>
  <si>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</si>
  <si>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</si>
  <si>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</si>
  <si>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</si>
  <si>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</si>
  <si>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</si>
  <si>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</si>
  <si>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</si>
  <si>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</si>
  <si>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</si>
  <si>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</si>
  <si>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</si>
  <si>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</si>
  <si>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</si>
  <si>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</si>
  <si>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</si>
  <si>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</si>
  <si>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</si>
  <si>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</si>
  <si>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</si>
  <si>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</si>
  <si>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</si>
  <si>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</si>
  <si>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</si>
  <si>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</si>
  <si>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</si>
  <si>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</si>
  <si>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</si>
  <si>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</si>
  <si>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</si>
  <si>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</si>
  <si>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</si>
  <si>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</si>
  <si>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</si>
  <si>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</si>
  <si>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</si>
  <si>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</si>
  <si>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</si>
  <si>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</si>
  <si>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</si>
  <si>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</si>
  <si>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</si>
  <si>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</si>
  <si>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</si>
  <si>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</si>
  <si>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</si>
  <si>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</si>
  <si>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</si>
  <si>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</si>
  <si>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</si>
  <si>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</si>
  <si>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</si>
  <si>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</si>
  <si>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</si>
  <si>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</si>
  <si>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</si>
  <si>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</si>
  <si>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</si>
  <si>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</si>
  <si>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</si>
  <si>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</si>
  <si>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</si>
  <si>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</si>
  <si>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</si>
  <si>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</si>
  <si>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</si>
  <si>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</si>
  <si>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</si>
  <si>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</si>
  <si>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</si>
  <si>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</si>
  <si>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</si>
  <si>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</si>
  <si>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</si>
  <si>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</si>
  <si>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</si>
  <si>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</si>
  <si>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</si>
  <si>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</si>
  <si>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</si>
  <si>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</si>
  <si>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</si>
  <si>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</si>
  <si>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</si>
  <si>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</si>
  <si>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</si>
  <si>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</si>
  <si>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</si>
  <si>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</si>
  <si>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</si>
  <si>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</si>
  <si>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</si>
  <si>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</si>
  <si>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</si>
  <si>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</si>
  <si>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</si>
  <si>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</si>
  <si>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</si>
  <si>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</si>
  <si>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</si>
  <si>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</si>
  <si>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</si>
  <si>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</si>
  <si>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</si>
  <si>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</si>
  <si>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</si>
  <si>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</si>
  <si>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</si>
  <si>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</si>
  <si>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</si>
  <si>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</si>
  <si>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</si>
  <si>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</si>
  <si>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</si>
  <si>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</si>
  <si>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</si>
  <si>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</si>
  <si>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</si>
  <si>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</si>
  <si>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</si>
  <si>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</si>
  <si>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</si>
  <si>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</si>
  <si>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</si>
  <si>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</si>
  <si>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</si>
  <si>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</si>
  <si>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</si>
  <si>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</si>
  <si>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</si>
  <si>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</si>
  <si>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</si>
  <si>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</si>
  <si>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</si>
  <si>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</si>
  <si>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</si>
  <si>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</si>
  <si>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</si>
  <si>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</si>
  <si>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</si>
  <si>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</si>
  <si>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</si>
  <si>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</si>
  <si>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</si>
  <si>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</si>
  <si>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</si>
  <si>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</si>
  <si>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</si>
  <si>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</si>
  <si>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</si>
  <si>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</si>
  <si>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</si>
  <si>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</si>
  <si>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</si>
  <si>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</si>
  <si>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</si>
  <si>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</si>
  <si>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</si>
  <si>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</si>
  <si>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</si>
  <si>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</si>
  <si>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</si>
  <si>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</si>
  <si>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</si>
  <si>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</si>
  <si>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</si>
  <si>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</si>
  <si>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</si>
  <si>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</si>
  <si>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</si>
  <si>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</si>
  <si>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</si>
  <si>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</si>
  <si>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</si>
  <si>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</si>
  <si>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</si>
  <si>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</si>
  <si>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</si>
  <si>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</si>
  <si>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</si>
  <si>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</si>
  <si>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</si>
  <si>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</si>
  <si>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</si>
  <si>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</si>
  <si>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</si>
  <si>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</si>
  <si>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</si>
  <si>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</si>
  <si>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</si>
  <si>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</si>
  <si>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</si>
  <si>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</si>
  <si>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</si>
  <si>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</si>
  <si>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</si>
  <si>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</si>
  <si>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</si>
  <si>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</si>
  <si>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</si>
  <si>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</si>
  <si>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</si>
  <si>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</si>
  <si>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</si>
  <si>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</si>
  <si>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</si>
  <si>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</si>
  <si>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</si>
  <si>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</si>
  <si>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</si>
  <si>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</si>
  <si>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</si>
  <si>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</si>
  <si>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</si>
  <si>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</si>
  <si>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</si>
  <si>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</si>
  <si>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</si>
  <si>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</si>
  <si>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</si>
  <si>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</si>
  <si>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</si>
  <si>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</si>
  <si>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</si>
  <si>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</si>
  <si>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</si>
  <si>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</si>
  <si>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</si>
  <si>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</si>
  <si>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</si>
  <si>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</si>
  <si>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</si>
  <si>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</si>
  <si>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</si>
  <si>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</si>
  <si>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</si>
  <si>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</si>
  <si>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</si>
  <si>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</si>
  <si>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</si>
  <si>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</si>
  <si>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</si>
  <si>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</si>
  <si>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</si>
  <si>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</si>
  <si>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</si>
  <si>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</si>
  <si>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</si>
  <si>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</si>
  <si>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</si>
  <si>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</si>
  <si>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</si>
  <si>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</si>
  <si>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</si>
  <si>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</si>
  <si>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</si>
  <si>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</si>
  <si>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</si>
  <si>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</si>
  <si>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</si>
  <si>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</si>
  <si>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</si>
  <si>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</si>
  <si>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</si>
  <si>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</si>
  <si>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</si>
  <si>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</si>
  <si>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</si>
  <si>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</si>
  <si>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</si>
  <si>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</si>
  <si>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</si>
  <si>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</si>
  <si>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</si>
  <si>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</si>
  <si>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</si>
  <si>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</si>
  <si>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</si>
  <si>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</si>
  <si>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</si>
  <si>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</si>
  <si>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</si>
  <si>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</si>
  <si>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</si>
  <si>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</si>
  <si>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</si>
  <si>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</si>
  <si>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</si>
  <si>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</si>
  <si>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</si>
  <si>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</si>
  <si>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</si>
  <si>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</si>
  <si>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</si>
  <si>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</si>
  <si>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</si>
  <si>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</si>
  <si>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</si>
  <si>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</si>
  <si>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</si>
  <si>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</si>
  <si>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</si>
  <si>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</si>
  <si>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</si>
  <si>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</si>
  <si>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</si>
  <si>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</si>
  <si>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</si>
  <si>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</si>
  <si>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</si>
  <si>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</si>
  <si>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</si>
  <si>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</si>
  <si>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</si>
  <si>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</si>
  <si>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</si>
  <si>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</si>
  <si>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</si>
  <si>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</si>
  <si>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</si>
  <si>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</si>
  <si>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</si>
  <si>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</si>
  <si>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</si>
  <si>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</si>
  <si>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</si>
  <si>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</si>
  <si>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</si>
  <si>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</si>
  <si>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</si>
  <si>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</si>
  <si>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</si>
  <si>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</si>
  <si>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</si>
  <si>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</si>
  <si>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</si>
  <si>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</si>
  <si>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</si>
  <si>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</si>
  <si>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</si>
  <si>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</si>
  <si>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</si>
  <si>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</si>
  <si>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</si>
  <si>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</si>
  <si>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</si>
  <si>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</si>
  <si>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</si>
  <si>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</si>
  <si>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</si>
  <si>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</si>
  <si>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</si>
  <si>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</si>
  <si>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</si>
  <si>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</si>
  <si>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</si>
  <si>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</si>
  <si>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</si>
  <si>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</si>
  <si>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</si>
  <si>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</si>
  <si>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</si>
  <si>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</si>
  <si>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</si>
  <si>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</si>
  <si>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</si>
  <si>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</si>
  <si>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</si>
  <si>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</si>
  <si>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</si>
  <si>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</si>
  <si>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</si>
  <si>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</si>
  <si>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</si>
  <si>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</si>
  <si>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</si>
  <si>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</si>
  <si>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</si>
  <si>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</si>
  <si>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</si>
  <si>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</si>
  <si>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</si>
  <si>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</si>
  <si>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</si>
  <si>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</si>
  <si>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</si>
  <si>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</si>
  <si>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</si>
  <si>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</si>
  <si>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</si>
  <si>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</si>
  <si>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</si>
  <si>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</si>
  <si>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</si>
  <si>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</si>
  <si>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</si>
  <si>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</si>
  <si>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</si>
  <si>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</si>
  <si>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</si>
  <si>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</si>
  <si>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</si>
  <si>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</si>
  <si>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</si>
  <si>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</si>
  <si>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</si>
  <si>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</si>
  <si>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</si>
  <si>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</si>
  <si>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</si>
  <si>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</si>
  <si>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</si>
  <si>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</si>
  <si>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</si>
  <si>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</si>
  <si>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</si>
  <si>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</si>
  <si>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</si>
  <si>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</si>
  <si>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</si>
  <si>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</si>
  <si>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</si>
  <si>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</si>
  <si>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</si>
  <si>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</si>
  <si>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</si>
  <si>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</si>
  <si>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</si>
  <si>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</si>
  <si>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</si>
  <si>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</si>
  <si>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</si>
  <si>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</si>
  <si>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</si>
  <si>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</si>
  <si>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</si>
  <si>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</si>
  <si>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</si>
  <si>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</si>
  <si>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</si>
  <si>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</si>
  <si>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</si>
  <si>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</si>
  <si>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</si>
  <si>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</si>
  <si>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</si>
  <si>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</si>
  <si>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</si>
  <si>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</si>
  <si>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</si>
  <si>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</si>
  <si>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</si>
  <si>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</si>
  <si>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</si>
  <si>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</si>
  <si>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</si>
  <si>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</si>
  <si>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</si>
  <si>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</si>
  <si>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</si>
  <si>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</si>
  <si>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</si>
  <si>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</si>
  <si>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</si>
  <si>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</si>
  <si>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</si>
  <si>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</si>
  <si>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</si>
  <si>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</si>
  <si>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</si>
  <si>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</si>
  <si>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</si>
  <si>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</si>
  <si>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</si>
  <si>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</si>
  <si>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</si>
  <si>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</si>
  <si>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</si>
  <si>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</si>
  <si>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</si>
  <si>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</si>
  <si>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</si>
  <si>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</si>
  <si>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</si>
  <si>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</si>
  <si>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</si>
  <si>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</si>
  <si>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</si>
  <si>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</si>
  <si>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</si>
  <si>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</si>
  <si>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</si>
  <si>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</si>
  <si>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</si>
  <si>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</si>
  <si>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</si>
  <si>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</si>
  <si>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</si>
  <si>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</si>
  <si>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</si>
  <si>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</si>
  <si>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</si>
  <si>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</si>
  <si>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</si>
  <si>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</si>
  <si>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</si>
  <si>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</si>
  <si>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</si>
  <si>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</si>
  <si>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</si>
  <si>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</si>
  <si>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</si>
  <si>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</si>
  <si>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</si>
  <si>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</si>
  <si>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</si>
  <si>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</si>
  <si>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</si>
  <si>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</si>
  <si>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</si>
  <si>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</si>
  <si>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</si>
  <si>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</si>
  <si>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</si>
  <si>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</si>
  <si>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</si>
  <si>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</si>
  <si>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</si>
  <si>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</si>
  <si>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</si>
  <si>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</si>
  <si>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</si>
  <si>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</si>
  <si>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</si>
  <si>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</si>
  <si>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</si>
  <si>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</si>
  <si>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</si>
  <si>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</si>
  <si>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</si>
  <si>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</si>
  <si>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</si>
  <si>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</si>
  <si>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</si>
  <si>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</si>
  <si>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</si>
  <si>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</si>
  <si>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</si>
  <si>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</si>
  <si>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</si>
  <si>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</si>
  <si>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</si>
  <si>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</si>
  <si>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</si>
  <si>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</si>
  <si>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</si>
  <si>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</si>
  <si>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</si>
  <si>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</si>
  <si>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</si>
  <si>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</si>
  <si>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</si>
  <si>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</si>
  <si>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</si>
  <si>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</si>
  <si>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</si>
  <si>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</si>
  <si>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</si>
  <si>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</si>
  <si>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</si>
  <si>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</si>
  <si>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</si>
  <si>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</si>
  <si>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</si>
  <si>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</si>
  <si>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</si>
  <si>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</si>
  <si>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</si>
  <si>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</si>
  <si>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</si>
  <si>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</si>
  <si>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</si>
  <si>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</si>
  <si>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</si>
  <si>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</si>
  <si>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</si>
  <si>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</si>
  <si>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</si>
  <si>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</si>
  <si>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</si>
  <si>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</si>
  <si>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</si>
  <si>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</si>
  <si>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</si>
  <si>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</si>
  <si>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</si>
  <si>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</si>
  <si>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</si>
  <si>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</si>
  <si>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</si>
  <si>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</si>
  <si>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</si>
  <si>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</si>
  <si>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</si>
  <si>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</si>
  <si>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</si>
  <si>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</si>
  <si>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</si>
  <si>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</si>
  <si>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</si>
  <si>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</si>
  <si>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</si>
  <si>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</si>
  <si>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</si>
  <si>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</si>
  <si>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</si>
  <si>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</si>
  <si>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</si>
  <si>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</si>
  <si>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</si>
  <si>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</si>
  <si>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</si>
  <si>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</si>
  <si>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</si>
  <si>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</si>
  <si>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</si>
  <si>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</si>
  <si>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</si>
  <si>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</si>
  <si>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</si>
  <si>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</si>
  <si>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</si>
  <si>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</si>
  <si>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</si>
  <si>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</si>
  <si>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</si>
  <si>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</si>
  <si>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</si>
  <si>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</si>
  <si>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</si>
  <si>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</si>
  <si>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</si>
  <si>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</si>
  <si>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</si>
  <si>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</si>
  <si>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</si>
  <si>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</si>
  <si>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</si>
  <si>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</si>
  <si>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</si>
  <si>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</si>
  <si>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</si>
  <si>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</si>
  <si>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</si>
  <si>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</si>
  <si>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</si>
  <si>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</si>
  <si>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</si>
  <si>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</si>
  <si>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</si>
  <si>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</si>
  <si>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</si>
  <si>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</si>
  <si>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</si>
  <si>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</si>
  <si>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</si>
  <si>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</si>
  <si>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</si>
  <si>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</si>
  <si>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</si>
  <si>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</si>
  <si>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</si>
  <si>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</si>
  <si>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</si>
  <si>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</si>
  <si>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</si>
  <si>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</si>
  <si>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</si>
  <si>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</si>
  <si>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</si>
  <si>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</si>
  <si>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</si>
  <si>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</si>
  <si>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</si>
  <si>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</si>
  <si>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</si>
  <si>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</si>
  <si>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</si>
  <si>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</si>
  <si>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</si>
  <si>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</si>
  <si>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</si>
  <si>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</si>
  <si>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</si>
  <si>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</si>
  <si>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</si>
  <si>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</si>
  <si>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</si>
  <si>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</si>
  <si>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</si>
  <si>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</si>
  <si>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</si>
  <si>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</si>
  <si>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</si>
  <si>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</si>
  <si>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</si>
  <si>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</si>
  <si>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</si>
  <si>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</si>
  <si>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</si>
  <si>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</si>
  <si>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</si>
  <si>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</si>
  <si>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</si>
  <si>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</si>
  <si>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</si>
  <si>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</si>
  <si>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</si>
  <si>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</si>
  <si>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</si>
  <si>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</si>
  <si>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</si>
  <si>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</si>
  <si>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</si>
  <si>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</si>
  <si>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</si>
  <si>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</si>
  <si>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</si>
  <si>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</si>
  <si>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</si>
  <si>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</si>
  <si>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</si>
  <si>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</si>
  <si>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</si>
  <si>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</si>
  <si>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</si>
  <si>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</si>
  <si>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</si>
  <si>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</si>
  <si>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</si>
  <si>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</si>
  <si>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</si>
  <si>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</si>
  <si>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</si>
  <si>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</si>
  <si>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</si>
  <si>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</si>
  <si>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</si>
  <si>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</si>
  <si>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</si>
  <si>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</si>
  <si>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</si>
  <si>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</si>
  <si>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</si>
  <si>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</si>
  <si>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</si>
  <si>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</si>
  <si>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</si>
  <si>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</si>
  <si>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</si>
  <si>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</si>
  <si>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</si>
  <si>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</si>
  <si>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</si>
  <si>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</si>
  <si>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</si>
  <si>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</si>
  <si>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</si>
  <si>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</si>
  <si>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</si>
  <si>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</si>
  <si>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</si>
  <si>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</si>
  <si>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</si>
  <si>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</si>
  <si>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</si>
  <si>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</si>
  <si>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</si>
  <si>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</si>
  <si>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</si>
  <si>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</si>
  <si>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</si>
  <si>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</si>
  <si>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</si>
  <si>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</si>
  <si>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</si>
  <si>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</si>
  <si>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</si>
  <si>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</si>
  <si>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</si>
  <si>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</si>
  <si>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</si>
  <si>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</si>
  <si>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</si>
  <si>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</si>
  <si>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</si>
  <si>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</si>
  <si>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</si>
  <si>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</si>
  <si>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</si>
  <si>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</si>
  <si>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</si>
  <si>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</si>
  <si>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</si>
  <si>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</si>
  <si>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</si>
  <si>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</si>
  <si>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</si>
  <si>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</si>
  <si>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</si>
  <si>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</si>
  <si>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</si>
  <si>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</si>
  <si>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</si>
  <si>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</si>
  <si>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</si>
  <si>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</si>
  <si>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</si>
  <si>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</si>
  <si>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</si>
  <si>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</si>
  <si>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</si>
  <si>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</si>
  <si>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</si>
  <si>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</si>
  <si>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</si>
  <si>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</si>
  <si>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</si>
  <si>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</si>
  <si>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</si>
  <si>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</si>
  <si>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</si>
  <si>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</si>
  <si>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</si>
  <si>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</si>
  <si>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</si>
  <si>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</si>
  <si>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</si>
  <si>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</si>
  <si>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</si>
  <si>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</si>
  <si>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</si>
  <si>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</si>
  <si>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</si>
  <si>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</si>
  <si>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</si>
  <si>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</si>
  <si>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</si>
  <si>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</si>
  <si>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</si>
  <si>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</si>
  <si>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</si>
  <si>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</si>
  <si>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</si>
  <si>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</si>
  <si>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</si>
  <si>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</si>
  <si>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</si>
  <si>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</si>
  <si>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</si>
  <si>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</si>
  <si>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</si>
  <si>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</si>
  <si>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</si>
  <si>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</si>
  <si>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</si>
  <si>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</si>
  <si>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</si>
  <si>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</si>
  <si>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</si>
  <si>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</si>
  <si>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</si>
  <si>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</si>
  <si>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</si>
  <si>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</si>
  <si>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</si>
  <si>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</si>
  <si>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</si>
  <si>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</si>
  <si>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</si>
  <si>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</si>
  <si>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</si>
  <si>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</si>
  <si>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</si>
  <si>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</si>
  <si>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</si>
  <si>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</si>
  <si>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</si>
  <si>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</si>
  <si>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</si>
  <si>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</si>
  <si>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</si>
  <si>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</si>
  <si>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</si>
  <si>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</si>
  <si>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</si>
  <si>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</si>
  <si>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</si>
  <si>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</si>
  <si>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</si>
  <si>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</si>
  <si>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</si>
  <si>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</si>
  <si>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</si>
  <si>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</si>
  <si>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</si>
  <si>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</si>
  <si>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</si>
  <si>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</si>
  <si>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</si>
  <si>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</si>
  <si>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</si>
  <si>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</si>
  <si>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</si>
  <si>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</si>
  <si>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</si>
  <si>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</si>
  <si>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</si>
  <si>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</si>
  <si>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</si>
  <si>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</si>
  <si>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</si>
  <si>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</si>
  <si>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</si>
  <si>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</si>
  <si>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</si>
  <si>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</si>
  <si>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</si>
  <si>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</si>
  <si>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</si>
  <si>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</si>
  <si>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</si>
  <si>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</si>
  <si>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</si>
  <si>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</si>
  <si>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</si>
  <si>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</si>
  <si>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</si>
  <si>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</si>
  <si>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</si>
  <si>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</si>
  <si>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</si>
  <si>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</si>
  <si>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</si>
  <si>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</si>
  <si>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</si>
  <si>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</si>
  <si>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</si>
  <si>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</si>
  <si>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</si>
  <si>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</si>
  <si>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</si>
  <si>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</si>
  <si>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</si>
  <si>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</si>
  <si>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</si>
  <si>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</si>
  <si>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</si>
  <si>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</si>
  <si>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</si>
  <si>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</si>
  <si>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</si>
  <si>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</si>
  <si>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</si>
  <si>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</si>
  <si>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</si>
  <si>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</si>
  <si>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</si>
  <si>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PCM-20251201-00001553</t>
  </si>
  <si>
    <t>ETA 50 min</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</si>
  <si>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</si>
  <si>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</si>
  <si>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</si>
  <si>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</si>
  <si>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PCM-20251201-00001580</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</si>
  <si>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</si>
  <si>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</si>
  <si>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</si>
  <si>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</si>
  <si>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</si>
  <si>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</si>
  <si>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</si>
  <si>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</si>
  <si>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</si>
  <si>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PCM-20251201-00001573</t>
  </si>
  <si>
    <t xml:space="preserve">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</si>
</sst>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4" totalsRowShown="0" headerRowDxfId="46" dataDxfId="45" headerRowBorderDxfId="43" tableBorderDxfId="44" totalsRowBorderDxfId="42">
  <autoFilter ref="A1:L2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3" totalsRowShown="0" headerRowDxfId="29" dataDxfId="28" headerRowBorderDxfId="26" tableBorderDxfId="27">
  <autoFilter ref="A1:L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329.90155763889197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45992.849983564818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45992.849983564818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39108</v>
      </c>
      <c r="E5" s="127"/>
      <c r="F5" s="126"/>
      <c r="G5" s="125">
        <f ca="1">IFERROR(NOW()-F5,"-")</f>
        <v>45992.849983564818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45992.849983564818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45992.849983564818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45992.849983564818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45992.849983564818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45992.849983564818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45992.849983564818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45992.849983564818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45992.849983564818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45992.849983564818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45992.849983564818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45992.849983564818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45992.849983564818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45992.849983564818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45992.849983564818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45992.849983564818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45992.849983564818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45992.849983564818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45992.849983564818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45992.849983564818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45992.849983564818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45992.849983564818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45992.849983564818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45992.849983564818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45992.849983564818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45992.849983564818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45992.849983564818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45992.849983564818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45992.849983564818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45992.849983564818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45992.849983564818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45992.849983564818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45992.849983564818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45992.849983564818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45992.849983564818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45992.849983564818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45992.849983564818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45992.849983564818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45992.849983564818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45992.849983564818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45992.849983564818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45992.849983564818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45992.849983564818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45992.849983564818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45992.849983564818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45992.849983564818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45992.849983564818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45992.849983564818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45992.849983564818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45992.849983564818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45992.849983564818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45992.849983564818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45992.849983564818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45992.849983564818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45992.849983564818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45992.849983564818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45992.849983564818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45992.849983564818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45992.849983564818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45992.849983564818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45992.849983564818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45992.849983564818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45992.849983564818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45992.849983564818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45992.849983564818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45992.849983564818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45992.849983564818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45992.849983564818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45992.849983564818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45992.849983564818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45992.849983564818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45992.849983564818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45992.849983564818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45992.849983564818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45992.849983564818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45992.849983564818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45992.849983564818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45992.849983564818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45992.849983564818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45992.849983564818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45992.849983564818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45992.849983564818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45992.849983564818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45992.849983564818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45992.849983564818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45992.849983564818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45992.849983564818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45992.849983564818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45992.849983564818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45992.849983564818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45992.849983564818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45992.849983564818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45992.849983564818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45992.849983564818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45992.849983564818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45992.849983564818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45992.849983564818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45992.849983564818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45992.849983564818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45992.849983564818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45992.849983564818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45992.849983564818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45992.849983564818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45992.849983564818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45992.849983564818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45992.849983564818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45992.849983564818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45992.849983564818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45992.849983564818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45992.849983564818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45992.849983564818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45992.849983564818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45992.849983564818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45992.849983564818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45992.849983564818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45992.849983564818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45992.849983564818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45992.849983564818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45992.849983564818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45992.849983564818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45992.849983564818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45992.849983564818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45992.849983564818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45992.849983564818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45992.849983564818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45992.849983564818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45992.849983564818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45992.849983564818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45992.849983564818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45992.849983564818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45992.849983564818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45992.849983564818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45992.849983564818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45992.849983564818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45992.849983564818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45992.849983564818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45992.849983564818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45992.849983564818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45992.849983564818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45992.849983564818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45992.849983564818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45992.849983564818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45992.849983564818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45992.849983564818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45992.849983564818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45992.849983564818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45992.849983564818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45992.849983564818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45992.849983564818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45992.849983564818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45992.849983564818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45992.849983564818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45992.849983564818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45992.849983564818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45992.849983564818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45992.849983564818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45992.849983564818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45992.849983564818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45992.849983564818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45992.849983564818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45992.849983564818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45992.849983564818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45992.849983564818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45992.849983564818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45992.849983564818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45992.849983564818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45992.849983564818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45992.849983564818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45992.849983564818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45992.849983564818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45992.849983564818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45992.849983564818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45992.849983564818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45992.849983564818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45992.849983564818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45992.849983564818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45992.849983564818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45992.849983564818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45992.849983564818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45992.849983564818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45992.849983564818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45992.849983564818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45992.849983564818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45992.849983564818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45992.849983564818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45992.849983564818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45992.849983564818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45992.849983564818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45992.849983564818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45992.849983564818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45992.849983564818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45992.849983564818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45992.849983564818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45992.849983564818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45992.849983564818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45992.849983564818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45992.849983564818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45992.849983564818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45992.849983564818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45992.849983564818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45992.849983564818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45992.849983564818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45992.849983564818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45992.849983564818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45992.849983564818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45992.849983564818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45992.849983564818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45992.849983564818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45992.849983564818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45992.849983564818</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167.85014560185664</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8.4625645833366434</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39193</v>
      </c>
      <c r="B5" s="18" t="str">
        <f>IFERROR(VLOOKUP(D5,DB!A:K,11,0),"")</f>
        <v>R2</v>
      </c>
      <c r="C5" s="18">
        <v>1</v>
      </c>
      <c r="D5" s="18" t="s">
        <v>24331</v>
      </c>
      <c r="E5" s="81" t="s">
        <v>39106</v>
      </c>
      <c r="F5" s="100">
        <v>45992.824837962966</v>
      </c>
      <c r="G5" s="101">
        <f ca="1">IFERROR(NOW()-F5,"-")</f>
        <v>2.5145601852273103E-2</v>
      </c>
      <c r="H5" s="100">
        <v>45992.81858796296</v>
      </c>
      <c r="I5" s="18" t="str">
        <f>IFERROR(VLOOKUP(D5,DB!A:F,6,0),"")</f>
        <v>Power cube</v>
      </c>
      <c r="J5" s="18" t="str">
        <f>IFERROR(VLOOKUP(D5,DB!A:G,7,0),"")</f>
        <v>Good+No BB Design</v>
      </c>
      <c r="K5" s="19" t="s">
        <v>39194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45992.849983564818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45992.849983564818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45992.849983564818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45992.849983564818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45992.849983564818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45992.849983564818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45992.849983564818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45992.849983564818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45992.849983564818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45992.849983564818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45992.849983564818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45992.849983564818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45992.849983564818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45992.849983564818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45992.849983564818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45992.849983564818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45992.849983564818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45992.849983564818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45992.849983564818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45992.849983564818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45992.849983564818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45992.849983564818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45992.849983564818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45992.849983564818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45992.849983564818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45992.849983564818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45992.849983564818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45992.849983564818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45992.849983564818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45992.849983564818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45992.849983564818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45992.849983564818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45992.849983564818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45992.849983564818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45992.849983564818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45992.849983564818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45992.849983564818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45992.849983564818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45992.849983564818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45992.849983564818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45992.849983564818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45992.849983564818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45992.849983564818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45992.849983564818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45992.849983564818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45992.849983564818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45992.849983564818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45992.849983564818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45992.849983564818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45992.849983564818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45992.849983564818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45992.849983564818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45992.849983564818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45992.849983564818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45992.849983564818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45992.849983564818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45992.849983564818</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45992.849983564818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45992.849983564818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45992.849983564818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45992.849983564818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45992.849983564818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45992.849983564818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45992.849983564818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45992.849983564818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45992.849983564818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45992.849983564818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45992.849983564818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45992.849983564818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45992.849983564818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45992.849983564818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45992.849983564818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45992.849983564818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45992.849983564818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45992.849983564818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45992.849983564818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45992.849983564818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45992.849983564818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45992.849983564818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45992.849983564818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45992.849983564818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45992.849983564818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45992.849983564818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45992.849983564818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45992.849983564818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45992.849983564818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45992.849983564818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45992.849983564818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45992.849983564818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45992.849983564818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45992.849983564818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45992.849983564818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45992.849983564818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45992.849983564818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45992.849983564818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45992.849983564818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45992.849983564818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45992.849983564818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45992.849983564818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45992.849983564818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45992.849983564818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45992.849983564818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45992.849983564818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45992.849983564818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45992.849983564818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45992.849983564818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45992.849983564818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45992.849983564818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45992.849983564818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45992.849983564818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45992.849983564818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45992.849983564818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45992.849983564818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45992.849983564818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45992.849983564818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45992.849983564818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45992.849983564818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45992.849983564818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45992.849983564818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45992.849983564818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45992.849983564818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45992.849983564818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45992.849983564818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45992.849983564818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45992.849983564818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45992.849983564818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45992.849983564818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45992.849983564818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45992.849983564818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45992.849983564818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45992.849983564818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45992.849983564818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45992.849983564818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45992.849983564818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45992.849983564818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45992.849983564818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45992.849983564818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45992.849983564818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45992.849983564818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45992.849983564818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45992.849983564818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45992.849983564818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45992.849983564818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45992.849983564818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45992.849983564818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45992.849983564818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45992.849983564818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45992.849983564818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45992.849983564818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45992.849983564818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45992.849983564818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45992.849983564818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45992.849983564818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45992.849983564818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45992.849983564818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45992.849983564818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45992.849983564818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45992.849983564818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45992.849983564818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45992.849983564818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45992.849983564818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45992.849983564818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45992.849983564818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45992.849983564818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45992.849983564818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45992.849983564818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45992.849983564818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45992.849983564818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45992.849983564818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45992.849983564818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45992.849983564818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45992.849983564818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45992.849983564818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45992.849983564818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45992.849983564818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45992.849983564818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45992.849983564818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45992.849983564818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45992.849983564818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45992.849983564818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45992.849983564818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45992.849983564818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45992.849983564818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45992.849983564818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45992.849983564818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45992.849983564818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45992.849983564818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45992.849983564818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45992.849983564818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45992.849983564818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45992.849983564818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45992.849983564818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45992.849983564818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45992.849983564818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45992.849983564818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45992.849983564818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45992.849983564818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45992.849983564818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45992.849983564818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45992.849983564818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45992.849983564818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45992.849983564818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45992.849983564818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45992.849983564818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45992.849983564818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45992.849983564818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45992.849983564818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45992.849983564818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45992.849983564818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45992.849983564818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45992.849983564818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45992.849983564818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45992.849983564818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45992.849983564818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45992.849983564818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45992.849983564818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45992.849983564818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45992.849983564818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45992.849983564818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45992.849983564818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45992.849983564818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45992.849983564818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45992.849983564818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45992.849983564818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45992.849983564818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45992.849983564818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45992.849983564818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45992.849983564818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45992.849983564818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45992.849983564818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45992.849983564818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45992.849983564818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45992.849983564818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45992.849983564818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45992.849983564818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45992.849983564818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45992.849983564818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45992.849983564818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45992.849983564818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45992.849983564818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45992.849983564818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45992.849983564818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45992.849983564818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45992.849983564818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45992.849983564818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45992.849983564818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45992.849983564818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45992.849983564818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45992.849983564818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45992.849983564818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45992.849983564818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45992.849983564818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45992.849983564818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45992.849983564818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45992.849983564818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45992.849983564818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45992.849983564818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45992.849983564818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45992.849983564818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45992.849983564818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45992.849983564818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45992.849983564818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45992.849983564818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45992.849983564818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45992.849983564818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45992.849983564818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45992.849983564818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45992.849983564818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45992.849983564818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45992.849983564818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45992.849983564818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45992.849983564818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45992.849983564818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45992.849983564818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45992.849983564818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45992.849983564818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45992.849983564818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45992.849983564818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45992.849983564818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45992.849983564818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45992.849983564818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45992.849983564818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45992.849983564818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45992.849983564818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45992.849983564818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45992.849983564818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45992.849983564818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45992.849983564818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45992.849983564818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45992.849983564818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45992.849983564818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45992.849983564818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45992.849983564818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45992.849983564818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45992.849983564818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45992.849983564818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45992.849983564818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45992.849983564818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45992.849983564818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45992.849983564818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45992.849983564818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45992.849983564818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45992.849983564818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45992.849983564818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45992.849983564818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45992.849983564818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45992.849983564818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45992.849983564818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45992.849983564818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45992.849983564818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45992.849983564818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45992.849983564818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45992.849983564818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45992.849983564818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45992.849983564818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45992.849983564818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45992.849983564818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45992.849983564818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45992.849983564818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45992.849983564818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45992.849983564818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45992.849983564818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45992.849983564818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45992.849983564818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45992.849983564818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45992.849983564818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45992.849983564818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45992.849983564818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45992.849983564818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45992.849983564818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45992.849983564818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45992.849983564818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45992.849983564818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45992.849983564818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45992.849983564818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45992.849983564818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45992.849983564818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45992.849983564818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45992.849983564818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45992.849983564818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45992.849983564818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45992.849983564818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45992.849983564818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45992.849983564818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45992.849983564818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45992.849983564818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45992.849983564818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45992.849983564818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45992.849983564818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45992.849983564818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45992.849983564818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45992.849983564818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45992.849983564818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45992.849983564818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45992.849983564818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45992.849983564818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45992.849983564818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45992.849983564818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45992.849983564818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45992.849983564818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45992.849983564818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45992.849983564818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45992.849983564818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45992.849983564818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45992.849983564818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45992.849983564818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45992.849983564818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45992.849983564818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45992.849983564818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45992.849983564818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45992.849983564818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45992.849983564818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45992.849983564818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45992.849983564818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45992.849983564818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45992.849983564818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45992.849983564818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45992.849983564818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45992.849983564818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45992.849983564818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45992.849983564818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45992.849983564818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45992.849983564818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45992.849983564818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45992.849983564818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45992.849983564818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45992.849983564818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45992.849983564818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45992.849983564818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45992.849983564818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45992.849983564818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45992.849983564818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45992.849983564818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45992.849983564818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45992.849983564818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45992.849983564818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45992.849983564818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45992.849983564818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45992.849983564818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45992.849983564818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45992.849983564818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45992.849983564818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45992.849983564818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45992.849983564818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45992.849983564818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45992.849983564818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45992.849983564818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45992.849983564818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45992.849983564818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45992.849983564818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45992.849983564818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45992.849983564818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45992.849983564818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45992.849983564818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45992.849983564818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45992.849983564818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45992.849983564818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45992.849983564818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45992.849983564818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45992.849983564818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45992.849983564818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45992.849983564818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45992.849983564818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45992.849983564818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45992.849983564818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45992.849983564818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45992.849983564818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45992.849983564818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45992.849983564818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45992.849983564818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45992.849983564818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45992.849983564818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45992.849983564818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45992.849983564818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45992.849983564818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45992.849983564818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45992.849983564818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45992.849983564818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45992.849983564818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45992.849983564818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45992.849983564818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45992.849983564818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45992.849983564818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45992.849983564818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45992.849983564818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45992.849983564818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45992.849983564818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45992.849983564818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45992.849983564818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45992.849983564818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45992.849983564818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45992.849983564818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45992.849983564818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45992.849983564818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45992.849983564818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45992.849983564818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45992.849983564818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45992.849983564818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45992.849983564818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45992.849983564818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45992.849983564818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45992.849983564818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45992.849983564818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45992.849983564818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45992.849983564818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45992.849983564818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45992.849983564818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45992.849983564818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45992.849983564818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45992.849983564818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45992.849983564818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45992.849983564818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45992.849983564818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45992.849983564818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45992.849983564818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45992.849983564818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45992.849983564818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45992.849983564818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45992.849983564818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45992.849983564818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45992.849983564818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45992.849983564818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45992.849983564818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45992.849983564818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45992.849983564818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45992.849983564818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45992.849983564818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45992.849983564818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45992.849983564818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45992.849983564818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45992.849983564818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45992.849983564818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45992.849983564818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45992.849983564818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45992.849983564818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45992.849983564818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45992.849983564818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45992.849983564818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45992.849983564818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45992.849983564818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45992.849983564818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45992.849983564818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45992.849983564818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45992.849983564818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45992.849983564818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45992.849983564818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45992.849983564818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45992.849983564818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45992.849983564818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45992.849983564818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45992.849983564818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45992.849983564818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45992.849983564818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45992.849983564818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45992.849983564818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45992.849983564818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45992.849983564818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45992.849983564818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45992.849983564818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45992.849983564818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45992.849983564818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45992.849983564818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45992.849983564818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45992.849983564818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45992.849983564818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45992.849983564818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45992.849983564818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45992.849983564818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45992.849983564818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45992.849983564818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45992.849983564818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45992.849983564818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45992.849983564818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45992.849983564818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45992.849983564818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45992.849983564818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45992.849983564818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45992.849983564818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45992.849983564818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45992.849983564818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45992.849983564818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45992.849983564818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45992.849983564818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45992.849983564818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45992.849983564818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45992.849983564818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45992.849983564818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45992.849983564818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45992.849983564818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45992.849983564818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45992.849983564818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45992.849983564818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45992.849983564818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45992.849983564818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45992.849983564818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45992.849983564818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45992.849983564818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45992.849983564818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45992.849983564818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45992.849983564818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45992.849983564818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45992.849983564818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45992.849983564818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45992.849983564818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45992.849983564818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45992.849983564818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45992.849983564818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45992.849983564818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45992.849983564818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45992.849983564818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45992.849983564818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45992.849983564818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45992.849983564818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45992.849983564818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45992.849983564818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45992.849983564818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45992.849983564818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45992.849983564818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45992.849983564818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45992.849983564818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45992.849983564818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45992.849983564818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45992.849983564818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45992.849983564818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45992.849983564818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45992.849983564818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45992.849983564818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45992.849983564818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45992.849983564818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45992.849983564818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45992.849983564818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45992.849983564818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45992.849983564818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45992.849983564818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45992.849983564818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45992.849983564818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45992.849983564818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45992.849983564818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45992.849983564818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45992.849983564818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45992.849983564818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45992.849983564818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45992.849983564818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45992.849983564818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45992.849983564818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45992.849983564818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45992.849983564818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45992.849983564818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45992.849983564818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45992.849983564818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45992.849983564818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45992.849983564818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45992.849983564818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45992.849983564818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45992.849983564818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45992.849983564818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45992.849983564818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45992.849983564818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45992.849983564818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45992.849983564818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45992.849983564818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45992.849983564818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45992.849983564818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45992.849983564818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45992.849983564818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45992.849983564818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45992.849983564818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45992.849983564818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45992.849983564818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45992.849983564818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45992.849983564818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45992.849983564818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45992.849983564818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45992.849983564818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45992.849983564818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45992.849983564818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45992.849983564818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45992.849983564818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45992.849983564818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45992.849983564818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45992.849983564818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45992.849983564818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45992.849983564818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45992.849983564818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45992.849983564818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45992.849983564818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45992.849983564818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45992.849983564818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45992.849983564818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45992.849983564818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45992.849983564818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45992.849983564818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45992.849983564818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45992.849983564818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45992.849983564818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45992.849983564818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45992.849983564818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45992.849983564818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45992.849983564818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45992.849983564818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45992.849983564818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45992.849983564818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45992.849983564818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45992.849983564818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45992.849983564818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45992.849983564818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45992.849983564818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45992.849983564818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45992.849983564818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45992.849983564818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45992.849983564818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45992.849983564818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45992.849983564818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45992.849983564818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45992.849983564818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45992.849983564818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45992.849983564818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45992.849983564818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45992.849983564818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45992.849983564818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45992.849983564818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45992.849983564818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45992.849983564818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45992.849983564818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45992.849983564818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45992.849983564818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45992.849983564818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45992.849983564818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45992.849983564818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45992.849983564818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45992.849983564818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45992.849983564818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45992.849983564818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45992.849983564818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45992.849983564818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45992.849983564818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45992.849983564818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45992.849983564818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45992.849983564818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45992.849983564818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45992.849983564818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45992.849983564818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45992.849983564818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45992.849983564818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45992.849983564818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45992.849983564818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45992.849983564818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45992.849983564818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45992.849983564818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45992.849983564818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45992.849983564818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45992.849983564818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45992.849983564818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45992.849983564818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45992.849983564818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45992.849983564818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45992.849983564818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45992.849983564818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45992.849983564818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45992.849983564818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45992.849983564818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45992.849983564818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45992.849983564818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45992.849983564818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45992.849983564818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45992.849983564818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45992.849983564818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45992.849983564818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45992.849983564818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45992.849983564818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45992.849983564818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45992.849983564818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45992.849983564818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45992.849983564818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45992.849983564818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45992.849983564818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45992.849983564818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45992.849983564818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45992.849983564818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45992.849983564818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45992.849983564818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45992.849983564818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45992.849983564818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45992.849983564818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45992.849983564818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45992.849983564818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45992.849983564818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45992.849983564818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45992.849983564818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45992.849983564818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45992.849983564818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45992.849983564818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45992.849983564818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45992.849983564818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45992.849983564818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45992.849983564818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45992.849983564818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45992.849983564818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45992.849983564818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45992.849983564818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45992.849983564818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45992.849983564818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45992.849983564818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45992.849983564818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45992.849983564818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45992.849983564818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45992.849983564818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45992.849983564818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45992.849983564818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45992.849983564818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45992.849983564818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45992.849983564818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45992.849983564818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45992.849983564818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45992.849983564818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45992.849983564818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45992.849983564818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45992.849983564818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45992.849983564818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45992.849983564818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45992.849983564818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45992.849983564818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45992.849983564818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45992.849983564818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45992.849983564818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45992.849983564818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45992.849983564818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45992.849983564818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45992.849983564818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45992.849983564818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45992.849983564818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45992.849983564818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45992.849983564818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45992.849983564818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45992.849983564818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45992.849983564818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45992.849983564818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45992.849983564818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45992.849983564818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45992.849983564818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45992.849983564818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45992.849983564818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45992.849983564818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45992.849983564818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45992.849983564818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45992.849983564818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45992.849983564818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45992.849983564818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45992.849983564818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45992.849983564818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45992.849983564818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45992.849983564818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45992.849983564818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45992.849983564818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45992.849983564818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45992.849983564818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45992.849983564818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45992.849983564818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45992.849983564818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45992.849983564818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45992.849983564818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45992.849983564818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45992.849983564818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45992.849983564818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45992.849983564818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45992.849983564818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45992.849983564818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45992.849983564818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45992.849983564818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45992.849983564818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45992.849983564818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45992.849983564818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45992.849983564818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45992.849983564818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45992.849983564818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45992.849983564818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45992.849983564818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45992.849983564818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45992.849983564818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45992.849983564818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45992.849983564818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45992.849983564818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45992.849983564818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45992.849983564818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45992.849983564818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45992.849983564818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45992.849983564818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45992.849983564818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45992.849983564818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45992.849983564818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45992.849983564818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45992.849983564818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45992.849983564818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45992.849983564818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45992.849983564818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45992.849983564818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45992.849983564818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45992.849983564818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45992.849983564818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45992.849983564818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45992.849983564818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45992.849983564818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45992.849983564818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45992.849983564818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45992.849983564818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45992.849983564818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45992.849983564818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45992.849983564818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45992.849983564818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45992.849983564818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45992.849983564818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45992.849983564818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45992.849983564818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45992.849983564818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45992.849983564818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45992.849983564818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45992.849983564818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45992.849983564818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45992.849983564818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45992.849983564818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45992.849983564818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45992.849983564818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45992.849983564818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45992.849983564818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45992.849983564818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45992.849983564818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45992.849983564818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45992.849983564818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45992.849983564818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45992.849983564818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45992.849983564818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45992.849983564818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45992.849983564818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45992.849983564818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45992.849983564818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45992.849983564818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45992.849983564818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45992.849983564818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45992.849983564818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45992.849983564818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45992.849983564818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45992.849983564818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45992.849983564818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45992.849983564818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45992.849983564818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45992.849983564818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45992.849983564818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45992.849983564818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45992.849983564818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45992.849983564818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45992.849983564818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45992.849983564818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45992.849983564818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45992.849983564818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45992.849983564818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45992.849983564818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45992.849983564818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45992.849983564818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45992.849983564818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45992.849983564818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45992.849983564818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45992.849983564818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45992.849983564818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45992.849983564818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45992.849983564818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45992.849983564818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45992.849983564818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45992.849983564818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45992.849983564818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45992.849983564818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45992.849983564818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45992.849983564818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45992.849983564818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45992.849983564818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45992.849983564818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45992.849983564818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45992.849983564818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45992.849983564818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45992.849983564818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45992.849983564818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45992.849983564818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45992.849983564818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45992.849983564818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45992.849983564818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45992.849983564818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45992.849983564818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45992.849983564818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45992.849983564818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45992.849983564818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45992.849983564818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45992.849983564818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45992.849983564818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45992.849983564818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45992.849983564818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45992.849983564818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45992.849983564818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45992.849983564818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45992.849983564818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45992.849983564818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45992.849983564818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45992.849983564818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45992.849983564818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45992.849983564818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45992.849983564818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45992.849983564818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45992.849983564818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45992.849983564818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45992.849983564818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45992.849983564818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45992.849983564818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45992.849983564818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45992.849983564818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45992.849983564818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45992.849983564818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45992.849983564818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45992.849983564818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45992.849983564818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45992.849983564818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45992.849983564818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45992.849983564818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45992.849983564818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45992.849983564818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45992.849983564818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45992.849983564818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45992.849983564818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45992.849983564818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45992.849983564818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45992.849983564818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45992.849983564818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45992.849983564818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45992.849983564818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45992.849983564818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45992.849983564818</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289.36926597222191</v>
      </c>
      <c r="H2" s="92">
        <v>45703.474768518521</v>
      </c>
      <c r="I2" s="92" t="str">
        <f>IFERROR(VLOOKUP(D2,DB!A:F,6,0),"")</f>
        <v>SCECO</v>
      </c>
      <c r="J2" s="92" t="str">
        <f>IFERROR(VLOOKUP(D2,DB!A:G,7,0),"")</f>
        <v>Dead</v>
      </c>
      <c r="K2" s="94" t="s">
        <v>39196</v>
      </c>
      <c r="L2" s="88" t="str">
        <f>IFERROR(VLOOKUP(D2,DB!A:I,9,0),"")</f>
        <v>Latis</v>
      </c>
    </row>
    <row r="3" spans="1:16" ht="15" customHeight="1">
      <c r="A3" s="110" t="s">
        <v>39197</v>
      </c>
      <c r="B3" s="88" t="str">
        <f>IFERROR(VLOOKUP(D3,DB!A:K,11,0),"")</f>
        <v>R4</v>
      </c>
      <c r="C3" s="90">
        <v>2</v>
      </c>
      <c r="D3" s="88" t="s">
        <v>35271</v>
      </c>
      <c r="E3" s="91" t="s">
        <v>39106</v>
      </c>
      <c r="F3" s="92">
        <v>45992.715254629627</v>
      </c>
      <c r="G3" s="93">
        <f t="shared" ref="G3:G6" ca="1" si="0">IFERROR(NOW()-F3,"")</f>
        <v>0.1347289351906511</v>
      </c>
      <c r="H3" s="92">
        <v>45992.705231481479</v>
      </c>
      <c r="I3" s="110" t="str">
        <f>IFERROR(VLOOKUP(D3,DB!A:F,6,0),"")</f>
        <v>Generator-SG</v>
      </c>
      <c r="J3" s="110" t="str">
        <f>IFERROR(VLOOKUP(D3,DB!A:G,7,0),"")</f>
        <v>Dead</v>
      </c>
      <c r="K3" s="94" t="s">
        <v>39198</v>
      </c>
      <c r="L3" s="88" t="str">
        <f>IFERROR(VLOOKUP(D3,DB!A:I,9,0),"")</f>
        <v>Latis</v>
      </c>
    </row>
    <row r="4" spans="1:16" ht="15" customHeight="1">
      <c r="A4" s="110" t="s">
        <v>39199</v>
      </c>
      <c r="B4" s="88" t="str">
        <f>IFERROR(VLOOKUP(D4,DB!A:K,11,0),"")</f>
        <v>R4</v>
      </c>
      <c r="C4" s="90">
        <v>0</v>
      </c>
      <c r="D4" s="88" t="s">
        <v>30809</v>
      </c>
      <c r="E4" s="91" t="s">
        <v>39106</v>
      </c>
      <c r="F4" s="92">
        <v>45992.836921296293</v>
      </c>
      <c r="G4" s="93">
        <f t="shared" ca="1" si="0"/>
        <v>1.3062268524663523E-2</v>
      </c>
      <c r="H4" s="92">
        <v>45992.810532407406</v>
      </c>
      <c r="I4" s="110" t="str">
        <f>IFERROR(VLOOKUP(D4,DB!A:F,6,0),"")</f>
        <v>SCECO</v>
      </c>
      <c r="J4" s="110" t="str">
        <f>IFERROR(VLOOKUP(D4,DB!A:G,7,0),"")</f>
        <v>Dead+Dead</v>
      </c>
      <c r="K4" s="94" t="s">
        <v>39200</v>
      </c>
      <c r="L4" s="88" t="str">
        <f>IFERROR(VLOOKUP(D4,DB!A:I,9,0),"")</f>
        <v>Latis</v>
      </c>
    </row>
    <row r="5" spans="1:16" ht="15" customHeight="1">
      <c r="A5" s="110"/>
      <c r="B5" s="110"/>
      <c r="C5" s="90"/>
      <c r="D5" s="88"/>
      <c r="E5" s="91"/>
      <c r="F5" s="92"/>
      <c r="G5" s="93">
        <f t="shared" ca="1" si="0"/>
        <v>45992.849983564818</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45992.849983564818</v>
      </c>
      <c r="H6" s="92"/>
      <c r="I6" s="110" t="str">
        <f>IFERROR(VLOOKUP(D6,DB!A:F,6,0),"")</f>
        <v/>
      </c>
      <c r="J6" s="110" t="str">
        <f>IFERROR(VLOOKUP(D6,DB!A:G,7,0),"")</f>
        <v/>
      </c>
      <c r="K6" s="94"/>
      <c r="L6" s="88" t="str">
        <f>IFERROR(VLOOKUP(D6,DB!A:I,9,0),"")</f>
        <v/>
      </c>
    </row>
    <row r="7" spans="1:16" ht="15" customHeight="1">
      <c r="A7" s="110"/>
      <c r="B7" s="110"/>
      <c r="C7" s="90"/>
      <c r="D7" s="88"/>
      <c r="E7" s="91"/>
      <c r="F7" s="92"/>
      <c r="G7" s="93">
        <f ca="1">IFERROR(NOW()-F7,"")</f>
        <v>45992.849983564818</v>
      </c>
      <c r="H7" s="92"/>
      <c r="I7" s="110" t="str">
        <f>IFERROR(VLOOKUP(D7,DB!A:F,6,0),"")</f>
        <v/>
      </c>
      <c r="J7" s="110" t="str">
        <f>IFERROR(VLOOKUP(D7,DB!A:G,7,0),"")</f>
        <v/>
      </c>
      <c r="K7" s="94"/>
      <c r="L7" s="88" t="str">
        <f>IFERROR(VLOOKUP(D7,DB!A:I,9,0),"")</f>
        <v/>
      </c>
    </row>
    <row r="8" spans="1:16" ht="15" customHeight="1">
      <c r="A8" s="110"/>
      <c r="B8" s="110"/>
      <c r="C8" s="90"/>
      <c r="D8" s="88"/>
      <c r="E8" s="91"/>
      <c r="F8" s="92"/>
      <c r="G8" s="93">
        <f t="shared" ref="G7:G70" ca="1" si="1">IFERROR(NOW()-F8,"")</f>
        <v>45992.849983564818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45992.849983564818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45992.849983564818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45992.849983564818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45992.849983564818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45992.849983564818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45992.849983564818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45992.849983564818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45992.849983564818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45992.849983564818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45992.849983564818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45992.849983564818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45992.849983564818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45992.849983564818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45992.849983564818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154"/>
      <c r="E23" s="91"/>
      <c r="F23" s="92"/>
      <c r="G23" s="93">
        <f t="shared" ca="1" si="1"/>
        <v>45992.849983564818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45992.849983564818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45992.849983564818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45992.849983564818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45992.849983564818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45992.849983564818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45992.849983564818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45992.849983564818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45992.849983564818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45992.849983564818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45992.849983564818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45992.849983564818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45992.849983564818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45992.849983564818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45992.849983564818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45992.849983564818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45992.849983564818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45992.849983564818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45992.849983564818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45992.849983564818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45992.849983564818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45992.849983564818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45992.849983564818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45992.849983564818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45992.849983564818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45992.849983564818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45992.849983564818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45992.849983564818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45992.849983564818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45992.849983564818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45992.849983564818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45992.849983564818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45992.849983564818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45992.849983564818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45992.849983564818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45992.849983564818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45992.849983564818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45992.849983564818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45992.849983564818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45992.849983564818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45992.849983564818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45992.849983564818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45992.849983564818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45992.849983564818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45992.849983564818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45992.849983564818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45992.849983564818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45992.849983564818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45992.849983564818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45992.849983564818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45992.849983564818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45992.849983564818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45992.849983564818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45992.849983564818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45992.849983564818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45992.849983564818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45992.849983564818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45992.849983564818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45992.849983564818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45992.849983564818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45992.849983564818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45992.849983564818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45992.849983564818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45992.849983564818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45992.849983564818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45992.849983564818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45992.849983564818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45992.849983564818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45992.849983564818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45992.849983564818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45992.849983564818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45992.849983564818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45992.849983564818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45992.849983564818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45992.849983564818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45992.849983564818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45992.849983564818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45992.849983564818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45992.849983564818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45992.849983564818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45992.849983564818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45992.849983564818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45992.849983564818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45992.849983564818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45992.849983564818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45992.849983564818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45992.849983564818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45992.849983564818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45992.849983564818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45992.849983564818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45992.849983564818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45992.849983564818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45992.849983564818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45992.849983564818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45992.849983564818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45992.849983564818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45992.849983564818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45992.849983564818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45992.849983564818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45992.849983564818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45992.849983564818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45992.849983564818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45992.849983564818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45992.849983564818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45992.849983564818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45992.849983564818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45992.849983564818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45992.849983564818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45992.849983564818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45992.849983564818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45992.849983564818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45992.849983564818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45992.849983564818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45992.849983564818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45992.849983564818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45992.849983564818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45992.849983564818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45992.849983564818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45992.849983564818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45992.849983564818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45992.849983564818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45992.849983564818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45992.849983564818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45992.849983564818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45992.849983564818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45992.849983564818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45992.849983564818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45992.849983564818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45992.849983564818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45992.849983564818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45992.849983564818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45992.849983564818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45992.849983564818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45992.849983564818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45992.849983564818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45992.849983564818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45992.849983564818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45992.849983564818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45992.849983564818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45992.849983564818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45992.849983564818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45992.849983564818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45992.849983564818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45992.849983564818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45992.849983564818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45992.849983564818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45992.849983564818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45992.849983564818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45992.849983564818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45992.849983564818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45992.849983564818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45992.849983564818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45992.849983564818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45992.849983564818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45992.849983564818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45992.849983564818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45992.849983564818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45992.849983564818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45992.849983564818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45992.849983564818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45992.849983564818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45992.849983564818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45992.849983564818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45992.849983564818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45992.849983564818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45992.849983564818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45992.849983564818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45992.849983564818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45992.849983564818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45992.849983564818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45992.849983564818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45992.849983564818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45992.849983564818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45992.849983564818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45992.849983564818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45992.849983564818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44" ca="1" si="4">IFERROR(NOW()-F199,"")</f>
        <v>45992.849983564818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45992.849983564818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45992.849983564818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45992.849983564818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45992.849983564818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45992.849983564818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45992.849983564818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45992.849983564818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45992.849983564818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45992.849983564818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45992.849983564818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45992.849983564818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45992.849983564818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45992.849983564818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45992.849983564818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45992.849983564818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45992.849983564818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45992.849983564818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45992.849983564818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45992.849983564818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45992.849983564818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45992.849983564818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45992.849983564818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45992.849983564818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45992.849983564818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45992.849983564818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45992.849983564818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45992.849983564818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45992.849983564818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45992.849983564818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45992.849983564818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45992.849983564818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45992.849983564818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45992.849983564818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45992.849983564818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45992.849983564818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45992.849983564818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45992.849983564818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45992.849983564818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45992.849983564818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45992.849983564818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45992.849983564818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45992.849983564818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45992.849983564818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45992.849983564818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45992.849983564818</v>
      </c>
      <c r="H244" s="92"/>
      <c r="I244" s="110" t="str">
        <f>IFERROR(VLOOKUP(D244,DB!A:F,6,0),"")</f>
        <v/>
      </c>
      <c r="J244" s="110" t="str">
        <f>IFERROR(VLOOKUP(D244,DB!A:G,7,0),"")</f>
        <v/>
      </c>
      <c r="K244" s="94"/>
      <c r="L244" s="88" t="str">
        <f>IFERROR(VLOOKUP(D244,DB!A:I,9,0),"")</f>
        <v/>
      </c>
    </row>
  </sheetData>
  <dataValidations count="2">
    <dataValidation allowBlank="1" showInputMessage="1" showErrorMessage="1" sqref="E1" xr:uid="{A4F81451-56CC-4543-9497-104C4E44EE4B}"/>
    <dataValidation type="list" allowBlank="1" showInputMessage="1" showErrorMessage="1" sqref="E2:E2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3"/>
  <sheetViews>
    <sheetView tabSelected="1" workbookViewId="0">
      <selection activeCell="K9" sqref="K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101.01792337962979</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39186</v>
      </c>
      <c r="F3" s="38">
        <v>45926.188877314817</v>
      </c>
      <c r="G3" s="105">
        <f t="shared" ref="G3" ca="1" si="0">IFERROR(NOW()-F3,"")</f>
        <v>66.661106250001467</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39186</v>
      </c>
      <c r="F4" s="107">
        <v>45948.661111111112</v>
      </c>
      <c r="G4" s="108">
        <f t="shared" ref="G4" ca="1" si="1">IFERROR(NOW()-F4,"")</f>
        <v>44.188872453705699</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11.476684953704535</v>
      </c>
      <c r="H5" s="136">
        <v>45981.360798611109</v>
      </c>
      <c r="I5" s="106" t="str">
        <f>IFERROR(VLOOKUP(D5,DB!A:F,6,0),"")</f>
        <v>SCECO</v>
      </c>
      <c r="J5" s="106" t="str">
        <f>IFERROR(VLOOKUP(D5,DB!A:G,7,0),"")</f>
        <v>Dead</v>
      </c>
      <c r="K5" s="106" t="s">
        <v>39208</v>
      </c>
      <c r="L5" s="106" t="str">
        <f>IFERROR(VLOOKUP(D5,DB!A:I,9,0),"")</f>
        <v>Latis</v>
      </c>
    </row>
    <row r="6" spans="1:13">
      <c r="A6" s="37" t="s">
        <v>39209</v>
      </c>
      <c r="B6" s="37" t="str">
        <f>IFERROR(VLOOKUP(D6,DB!A:K,11,0),"")</f>
        <v>R5</v>
      </c>
      <c r="C6" s="37">
        <v>1</v>
      </c>
      <c r="D6" s="106" t="s">
        <v>31954</v>
      </c>
      <c r="E6" s="37" t="s">
        <v>39106</v>
      </c>
      <c r="F6" s="38">
        <v>45992.833437499998</v>
      </c>
      <c r="G6" s="105">
        <f ca="1">IFERROR(NOW()-F6,"")</f>
        <v>1.6546064820431639E-2</v>
      </c>
      <c r="H6" s="38">
        <v>45992.810706018521</v>
      </c>
      <c r="I6" s="37" t="str">
        <f>IFERROR(VLOOKUP(D6,DB!A:F,6,0),"")</f>
        <v>SCECO</v>
      </c>
      <c r="J6" s="37" t="str">
        <f>IFERROR(VLOOKUP(D6,DB!A:G,7,0),"")</f>
        <v>Vandalized</v>
      </c>
      <c r="K6" s="37" t="s">
        <v>39210</v>
      </c>
      <c r="L6" s="37" t="str">
        <f>IFERROR(VLOOKUP(D6,DB!A:I,9,0),"")</f>
        <v>Latis</v>
      </c>
    </row>
    <row r="7" spans="1:13">
      <c r="A7" s="37"/>
      <c r="B7" s="37" t="str">
        <f>IFERROR(VLOOKUP(D7,DB!A:K,11,0),"")</f>
        <v/>
      </c>
      <c r="C7" s="37"/>
      <c r="D7" s="153"/>
      <c r="E7" s="37"/>
      <c r="F7" s="38"/>
      <c r="G7" s="105">
        <f ca="1">IFERROR(NOW()-F7,"")</f>
        <v>45992.849983564818</v>
      </c>
      <c r="H7" s="38"/>
      <c r="I7" s="37" t="str">
        <f>IFERROR(VLOOKUP(D7,DB!A:F,6,0),"")</f>
        <v/>
      </c>
      <c r="J7" s="37" t="str">
        <f>IFERROR(VLOOKUP(D7,DB!A:G,7,0),"")</f>
        <v/>
      </c>
      <c r="K7" s="37"/>
      <c r="L7" s="37" t="str">
        <f>IFERROR(VLOOKUP(D7,DB!A:I,9,0),"")</f>
        <v/>
      </c>
    </row>
    <row r="8" spans="1:13">
      <c r="A8" s="37"/>
      <c r="B8" s="37" t="str">
        <f>IFERROR(VLOOKUP(D8,DB!A:K,11,0),"")</f>
        <v>R5</v>
      </c>
      <c r="C8" s="37"/>
      <c r="D8" s="37" t="s">
        <v>32884</v>
      </c>
      <c r="E8" s="37"/>
      <c r="F8" s="38"/>
      <c r="G8" s="105">
        <f ca="1">IFERROR(NOW()-F8,"")</f>
        <v>45992.849983564818</v>
      </c>
      <c r="H8" s="38"/>
      <c r="I8" s="37" t="str">
        <f>IFERROR(VLOOKUP(D8,DB!A:F,6,0),"")</f>
        <v>SCECO</v>
      </c>
      <c r="J8" s="37" t="str">
        <f>IFERROR(VLOOKUP(D8,DB!A:G,7,0),"")</f>
        <v>Vandalized+Dead</v>
      </c>
      <c r="K8" s="37"/>
      <c r="L8" s="37" t="str">
        <f>IFERROR(VLOOKUP(D8,DB!A:I,9,0),"")</f>
        <v>Latis</v>
      </c>
    </row>
    <row r="9" spans="1:13">
      <c r="A9" s="37"/>
      <c r="B9" s="37" t="str">
        <f>IFERROR(VLOOKUP(D9,DB!A:K,11,0),"")</f>
        <v/>
      </c>
      <c r="C9" s="37"/>
      <c r="D9" s="37"/>
      <c r="E9" s="37"/>
      <c r="F9" s="38"/>
      <c r="G9" s="105">
        <f ca="1">IFERROR(NOW()-F9,"")</f>
        <v>45992.849983564818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45992.849983564818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45992.849983564818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45992.849983564818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45992.849983564818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45992.849983564818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45992.849983564818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45992.849983564818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45992.849983564818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45992.849983564818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45992.849983564818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45992.849983564818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45992.849983564818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45992.849983564818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45992.849983564818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45992.849983564818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45992.849983564818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45992.849983564818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45992.849983564818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45992.849983564818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45992.849983564818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45992.849983564818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45992.849983564818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45992.849983564818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45992.849983564818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45992.849983564818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45992.849983564818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45992.849983564818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45992.849983564818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45992.849983564818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45992.849983564818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45992.849983564818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45992.849983564818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45992.849983564818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45992.849983564818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45992.849983564818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45992.849983564818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45992.849983564818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45992.849983564818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45992.849983564818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45992.849983564818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45992.849983564818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45992.849983564818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45992.849983564818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45992.849983564818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45992.849983564818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45992.849983564818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45992.849983564818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45992.849983564818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45992.849983564818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45992.849983564818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45992.849983564818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45992.849983564818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45992.849983564818</v>
      </c>
      <c r="H62" s="38"/>
      <c r="I62" s="37" t="str">
        <f>IFERROR(VLOOKUP(D62,DB!A:F,6,0),"")</f>
        <v/>
      </c>
      <c r="J62" s="37" t="str">
        <f>IFERROR(VLOOKUP(D62,DB!A:G,7,0),"")</f>
        <v/>
      </c>
      <c r="K62" s="37"/>
      <c r="L62" s="37" t="str">
        <f>IFERROR(VLOOKUP(D62,DB!A:I,9,0),"")</f>
        <v/>
      </c>
    </row>
    <row r="63" spans="1:12">
      <c r="A63" s="150"/>
      <c r="B63" s="150" t="str">
        <f>IFERROR(VLOOKUP(D63,DB!A:K,11,0),"")</f>
        <v/>
      </c>
      <c r="C63" s="150"/>
      <c r="D63" s="150"/>
      <c r="E63" s="150"/>
      <c r="F63" s="151"/>
      <c r="G63" s="152">
        <f ca="1">IFERROR(NOW()-F63,"")</f>
        <v>45992.849983564818</v>
      </c>
      <c r="H63" s="151"/>
      <c r="I63" s="150" t="str">
        <f>IFERROR(VLOOKUP(D63,DB!A:F,6,0),"")</f>
        <v/>
      </c>
      <c r="J63" s="150" t="str">
        <f>IFERROR(VLOOKUP(D63,DB!A:G,7,0),"")</f>
        <v/>
      </c>
      <c r="K63" s="150"/>
      <c r="L63" s="150" t="str">
        <f>IFERROR(VLOOKUP(D63,DB!A:I,9,0),"")</f>
        <v/>
      </c>
    </row>
  </sheetData>
  <dataValidations count="2">
    <dataValidation allowBlank="1" showInputMessage="1" showErrorMessage="1" sqref="E1" xr:uid="{920C6338-E771-4DAE-8C89-92A9093EA4DE}"/>
    <dataValidation type="list" allowBlank="1" showInputMessage="1" showErrorMessage="1" sqref="E2:E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45992.849983564818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45992.849983564818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45992.849983564818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45992.849983564818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45992.849983564818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45992.849983564818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45992.849983564818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45992.849983564818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45992.849983564818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45992.849983564818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45992.849983564818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45992.849983564818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45992.849983564818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45992.849983564818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45992.849983564818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45992.849983564818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45992.849983564818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45992.849983564818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45992.849983564818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45992.849983564818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45992.849983564818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45992.849983564818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45992.849983564818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45992.849983564818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45992.849983564818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45992.849983564818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45992.849983564818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45992.849983564818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45992.849983564818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45992.849983564818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45992.849983564818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45992.849983564818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45992.849983564818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45992.849983564818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45992.849983564818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45992.849983564818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45992.849983564818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45992.849983564818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45992.849983564818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45992.849983564818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45992.849983564818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45992.849983564818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45992.849983564818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45992.849983564818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45992.849983564818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45992.849983564818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45992.849983564818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45992.849983564818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45992.849983564818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45992.849983564818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45992.849983564818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45992.849983564818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45992.849983564818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45992.849983564818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45992.849983564818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45992.849983564818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45992.849983564818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45992.849983564818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45992.849983564818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45992.849983564818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45992.849983564818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45992.849983564818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45992.849983564818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45992.849983564818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45992.849983564818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45992.849983564818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45992.849983564818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45992.849983564818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45992.849983564818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45992.849983564818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45992.849983564818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45992.849983564818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45992.849983564818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45992.849983564818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45992.849983564818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45992.849983564818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45992.849983564818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45992.849983564818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45992.849983564818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45992.849983564818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45992.849983564818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45992.849983564818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45992.849983564818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45992.849983564818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45992.849983564818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45992.849983564818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45992.849983564818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45992.849983564818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45992.849983564818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45992.849983564818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45992.849983564818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45992.849983564818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45992.849983564818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45992.849983564818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45992.849983564818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45992.849983564818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45992.849983564818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45992.849983564818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45992.849983564818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45992.849983564818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45992.849983564818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45992.849983564818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45992.849983564818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45992.849983564818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45992.849983564818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45992.849983564818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45992.849983564818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45992.849983564818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45992.849983564818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45992.849983564818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45992.849983564818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45992.849983564818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45992.849983564818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45992.849983564818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45992.849983564818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45992.849983564818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45992.849983564818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45992.849983564818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45992.849983564818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45992.849983564818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45992.849983564818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45992.849983564818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45992.849983564818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45992.849983564818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45992.849983564818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45992.849983564818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45992.849983564818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45992.849983564818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45992.849983564818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45992.849983564818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45992.849983564818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45992.849983564818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45992.849983564818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45992.849983564818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45992.849983564818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45992.849983564818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45992.849983564818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45992.849983564818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45992.849983564818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45992.849983564818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45992.849983564818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45992.849983564818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45992.849983564818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45992.849983564818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45992.849983564818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45992.849983564818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45992.849983564818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45992.849983564818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45992.849983564818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45992.849983564818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45992.849983564818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45992.849983564818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45992.849983564818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45992.849983564818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45992.849983564818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45992.849983564818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45992.849983564818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45992.849983564818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45992.849983564818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45992.849983564818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45992.849983564818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45992.849983564818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45992.849983564818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45992.849983564818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45992.849983564818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45992.849983564818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45992.849983564818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45992.849983564818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45992.849983564818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45992.849983564818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45992.849983564818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45992.849983564818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45992.849983564818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45992.849983564818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45992.849983564818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45992.849983564818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45992.849983564818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45992.849983564818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45992.849983564818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45992.849983564818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45992.849983564818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45992.849983564818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45992.849983564818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45992.849983564818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45992.849983564818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45992.849983564818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45992.849983564818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45992.849983564818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45992.849983564818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45992.849983564818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45992.849983564818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45992.849983564818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45992.849983564818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45992.849983564818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45992.849983564818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45992.849983564818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45992.849983564818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45992.849983564818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45992.849983564818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45992.849983564818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45992.849983564818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45992.849983564818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45992.849983564818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45992.849983564818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45992.849983564818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45992.849983564818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45992.849983564818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45992.849983564818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45992.849983564818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45992.849983564818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45992.849983564818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45992.849983564818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45992.849983564818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45992.849983564818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45992.849983564818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45992.849983564818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45992.849983564818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45992.849983564818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45992.849983564818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45992.849983564818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45992.849983564818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45992.849983564818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45992.849983564818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45992.849983564818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45992.849983564818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45992.849983564818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45992.849983564818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45992.849983564818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45992.849983564818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45992.849983564818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45992.849983564818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45992.849983564818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45992.849983564818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45992.849983564818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45992.849983564818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45992.849983564818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45992.849983564818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45992.849983564818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45992.849983564818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45992.849983564818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45992.849983564818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45992.849983564818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45992.849983564818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45992.849983564818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45992.849983564818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45992.849983564818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45992.849983564818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45992.849983564818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45992.849983564818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45992.849983564818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45992.849983564818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45992.849983564818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45992.849983564818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45992.849983564818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45992.849983564818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45992.849983564818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45992.849983564818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45992.849983564818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45992.849983564818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45992.849983564818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45992.849983564818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45992.849983564818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45992.849983564818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45992.849983564818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45992.849983564818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45992.849983564818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45992.849983564818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45992.849983564818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45992.849983564818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45992.849983564818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45992.849983564818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45992.849983564818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45992.849983564818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45992.849983564818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45992.849983564818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45992.849983564818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45992.849983564818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45992.849983564818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45992.849983564818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45992.849983564818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45992.849983564818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45992.849983564818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45992.849983564818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45992.849983564818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45992.849983564818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45992.849983564818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45992.849983564818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45992.849983564818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45992.849983564818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45992.849983564818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45992.849983564818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45992.849983564818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45992.849983564818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45992.849983564818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45992.849983564818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45992.849983564818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45992.849983564818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45992.849983564818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45992.849983564818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45992.849983564818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45992.849983564818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45992.849983564818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45992.849983564818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45992.849983564818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45992.849983564818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45992.849983564818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45992.849983564818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45992.849983564818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45992.849983564818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45992.849983564818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45992.849983564818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45992.849983564818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45992.849983564818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45992.849983564818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45992.849983564818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45992.849983564818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45992.849983564818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45992.849983564818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45992.849983564818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45992.849983564818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45992.849983564818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45992.849983564818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45992.849983564818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45992.849983564818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45992.849983564818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45992.849983564818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45992.849983564818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45992.849983564818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45992.849983564818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45992.849983564818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45992.849983564818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45992.849983564818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45992.849983564818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45992.849983564818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45992.849983564818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45992.849983564818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45992.849983564818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45992.849983564818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45992.849983564818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45992.849983564818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45992.849983564818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45992.849983564818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45992.849983564818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45992.849983564818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45992.849983564818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45992.849983564818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45992.849983564818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45992.849983564818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45992.849983564818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45992.849983564818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45992.849983564818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45992.849983564818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45992.849983564818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45992.849983564818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45992.849983564818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45992.849983564818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45992.849983564818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45992.849983564818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45992.849983564818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45992.849983564818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45992.849983564818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45992.849983564818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45992.849983564818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45992.849983564818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45992.849983564818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45992.849983564818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45992.849983564818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45992.849983564818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45992.849983564818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45992.849983564818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45992.849983564818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45992.849983564818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45992.849983564818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45992.849983564818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45992.849983564818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45992.849983564818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45992.849983564818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45992.849983564818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45992.849983564818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45992.849983564818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45992.849983564818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45992.849983564818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45992.849983564818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45992.849983564818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45992.849983564818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45992.849983564818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45992.849983564818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45992.849983564818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45992.849983564818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45992.849983564818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45992.849983564818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45992.849983564818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45992.849983564818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45992.849983564818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45992.849983564818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45992.849983564818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45992.849983564818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45992.849983564818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45992.849983564818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45992.849983564818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45992.849983564818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45992.849983564818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45992.849983564818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45992.849983564818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45992.849983564818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45992.849983564818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45992.849983564818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45992.849983564818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45992.849983564818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45992.849983564818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45992.849983564818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45992.849983564818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45992.849983564818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45992.849983564818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45992.849983564818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45992.849983564818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45992.849983564818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45992.849983564818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45992.849983564818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45992.849983564818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45992.849983564818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45992.849983564818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45992.849983564818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45992.849983564818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45992.849983564818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45992.849983564818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45992.849983564818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45992.849983564818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45992.849983564818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45992.849983564818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45992.849983564818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45992.849983564818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45992.849983564818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45992.849983564818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45992.849983564818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45992.849983564818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45992.849983564818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45992.849983564818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45992.849983564818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45992.849983564818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45992.849983564818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45992.849983564818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45992.849983564818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45992.849983564818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45992.849983564818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45992.849983564818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45992.849983564818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45992.849983564818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45992.849983564818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45992.849983564818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45992.849983564818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45992.849983564818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45992.849983564818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45992.849983564818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45992.849983564818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45992.849983564818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45992.849983564818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45992.849983564818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45992.849983564818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45992.849983564818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45992.849983564818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45992.849983564818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45992.849983564818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45992.849983564818</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45992.849983564818</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2025-12-01T17:24:00Z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